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bookViews>
    <workbookView xWindow="-75" yWindow="0" windowWidth="11805" windowHeight="5010" tabRatio="872" firstSheet="8" activeTab="13"/>
  </bookViews>
  <sheets>
    <sheet sheetId="1" r:id="rId1" name="CONSOLIDATED INCOME STATEMENT"/>
    <sheet sheetId="16" r:id="rId2" name="CONSOLIDATED STATEMENT OF COMPR"/>
    <sheet sheetId="2" r:id="rId3" name="CONSOLIDATED STATEMENT OF FINAN"/>
    <sheet sheetId="3" r:id="rId4" name="STATEMENT OF CASH FLOWS "/>
    <sheet sheetId="20" r:id="rId5" name="STATEMENT OF CHANGES IN EQUITY"/>
    <sheet sheetId="5" r:id="rId6" name="KEY FIGURES "/>
    <sheet sheetId="12" r:id="rId7" name="OPERATING PROFIT EXCLUDING NON-"/>
    <sheet sheetId="6" r:id="rId8" name="FIGURES BY DIVISION"/>
    <sheet sheetId="9" r:id="rId9" name="BY QUARTER"/>
    <sheet sheetId="18" r:id="rId10" name="BUSINESS ACQUISITIONS"/>
    <sheet sheetId="10" r:id="rId11" name="FIXED ASSETS"/>
    <sheet sheetId="17" r:id="rId12" name="FINANCIAL ASSETS AND LIABILITIE"/>
    <sheet sheetId="21" r:id="rId13" name="Sheet1"/>
    <sheet sheetId="8" r:id="rId14" name="CONTINGENT LIABILITIES"/>
  </sheets>
  <definedNames>
    <definedName name="taseet" localSheetId="2" hidden="1">{#N/A,#N/A,FALSE,"TULOSLASKELMA";#N/A,#N/A,FALSE,"TASE";#N/A,#N/A,FALSE,"TASE  KAUSITTAIN";#N/A,#N/A,FALSE,"TULOSLASKELMA KAUSITTAIN"}</definedName>
    <definedName name="taseet" localSheetId="0" hidden="1">{#N/A,#N/A,FALSE,"TULOSLASKELMA";#N/A,#N/A,FALSE,"TASE";#N/A,#N/A,FALSE,"TASE  KAUSITTAIN";#N/A,#N/A,FALSE,"TULOSLASKELMA KAUSITTAIN"}</definedName>
    <definedName name="taseet" localSheetId="1" hidden="1">{#N/A,#N/A,FALSE,"TULOSLASKELMA";#N/A,#N/A,FALSE,"TASE";#N/A,#N/A,FALSE,"TASE  KAUSITTAIN";#N/A,#N/A,FALSE,"TULOSLASKELMA KAUSITTAIN"}</definedName>
    <definedName name="taseet" localSheetId="8" hidden="1">{#N/A,#N/A,FALSE,"TULOSLASKELMA";#N/A,#N/A,FALSE,"TASE";#N/A,#N/A,FALSE,"TASE  KAUSITTAIN";#N/A,#N/A,FALSE,"TULOSLASKELMA KAUSITTAIN"}</definedName>
    <definedName name="taseet" localSheetId="4"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7" hidden="1">{#N/A,#N/A,FALSE,"TULOSLASKELMA";#N/A,#N/A,FALSE,"TASE";#N/A,#N/A,FALSE,"TASE  KAUSITTAIN";#N/A,#N/A,FALSE,"TULOSLASKELMA KAUSITTAIN"}</definedName>
    <definedName name="taseet" localSheetId="5" hidden="1">{#N/A,#N/A,FALSE,"TULOSLASKELMA";#N/A,#N/A,FALSE,"TASE";#N/A,#N/A,FALSE,"TASE  KAUSITTAIN";#N/A,#N/A,FALSE,"TULOSLASKELMA KAUSITTAIN"}</definedName>
    <definedName name="taseet" localSheetId="13" hidden="1">{#N/A,#N/A,FALSE,"TULOSLASKELMA";#N/A,#N/A,FALSE,"TASE";#N/A,#N/A,FALSE,"TASE  KAUSITTAIN";#N/A,#N/A,FALSE,"TULOSLASKELMA KAUSITTAIN"}</definedName>
    <definedName name="taseet" hidden="1">{#N/A,#N/A,FALSE,"TULOSLASKELMA";#N/A,#N/A,FALSE,"TASE";#N/A,#N/A,FALSE,"TASE  KAUSITTAIN";#N/A,#N/A,FALSE,"TULOSLASKELMA KAUSITTAIN"}</definedName>
    <definedName name="_xlnm.Print_Area" localSheetId="2">'CONSOLIDATED STATEMENT OF FINAN'!$A$1:$C$86</definedName>
    <definedName name="_xlnm.Print_Area" localSheetId="0">'CONSOLIDATED INCOME STATEMENT'!$A$1:$I$36</definedName>
    <definedName name="_xlnm.Print_Area" localSheetId="1">'CONSOLIDATED STATEMENT OF COMPR'!$A$1:$G$34</definedName>
    <definedName name="_xlnm.Print_Area" localSheetId="8">'BY QUARTER'!$A$1:$F$33</definedName>
    <definedName name="_xlnm.Print_Area" localSheetId="6">'OPERATING PROFIT EXCLUDING NON-'!$A$1:$E$17</definedName>
    <definedName name="_xlnm.Print_Area" localSheetId="3">'STATEMENT OF CASH FLOWS '!$A$1:$C$65</definedName>
    <definedName name="_xlnm.Print_Area" localSheetId="7">'FIGURES BY DIVISION'!$A$1:$I$78</definedName>
    <definedName name="_xlnm.Print_Area" localSheetId="5">'KEY FIGURES '!$A$1:$F$31</definedName>
    <definedName name="_xlnm.Print_Area" localSheetId="13">'CONTINGENT LIABILITIES'!$A$1:$D$67</definedName>
    <definedName name="wrn.RAHOITUSPOHJAT." localSheetId="2" hidden="1">{#N/A,#N/A,FALSE,"RAHOITUSPOHJA 31.12.96";#N/A,#N/A,FALSE,"RAHOITUSPOHJA 30.4.97";#N/A,#N/A,FALSE,"RAHOITUSPOHJA 31.8.97";#N/A,#N/A,FALSE,"RAHOITUSPOHJA 31.12.97"}</definedName>
    <definedName name="wrn.RAHOITUSPOHJAT." localSheetId="0" hidden="1">{#N/A,#N/A,FALSE,"RAHOITUSPOHJA 31.12.96";#N/A,#N/A,FALSE,"RAHOITUSPOHJA 30.4.97";#N/A,#N/A,FALSE,"RAHOITUSPOHJA 31.8.97";#N/A,#N/A,FALSE,"RAHOITUSPOHJA 31.12.97"}</definedName>
    <definedName name="wrn.RAHOITUSPOHJAT." localSheetId="1" hidden="1">{#N/A,#N/A,FALSE,"RAHOITUSPOHJA 31.12.96";#N/A,#N/A,FALSE,"RAHOITUSPOHJA 30.4.97";#N/A,#N/A,FALSE,"RAHOITUSPOHJA 31.8.97";#N/A,#N/A,FALSE,"RAHOITUSPOHJA 31.12.97"}</definedName>
    <definedName name="wrn.RAHOITUSPOHJAT." localSheetId="8" hidden="1">{#N/A,#N/A,FALSE,"RAHOITUSPOHJA 31.12.96";#N/A,#N/A,FALSE,"RAHOITUSPOHJA 30.4.97";#N/A,#N/A,FALSE,"RAHOITUSPOHJA 31.8.97";#N/A,#N/A,FALSE,"RAHOITUSPOHJA 31.12.97"}</definedName>
    <definedName name="wrn.RAHOITUSPOHJAT." localSheetId="4"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7" hidden="1">{#N/A,#N/A,FALSE,"RAHOITUSPOHJA 31.12.96";#N/A,#N/A,FALSE,"RAHOITUSPOHJA 30.4.97";#N/A,#N/A,FALSE,"RAHOITUSPOHJA 31.8.97";#N/A,#N/A,FALSE,"RAHOITUSPOHJA 31.12.97"}</definedName>
    <definedName name="wrn.RAHOITUSPOHJAT." localSheetId="5" hidden="1">{#N/A,#N/A,FALSE,"RAHOITUSPOHJA 31.12.96";#N/A,#N/A,FALSE,"RAHOITUSPOHJA 30.4.97";#N/A,#N/A,FALSE,"RAHOITUSPOHJA 31.8.97";#N/A,#N/A,FALSE,"RAHOITUSPOHJA 31.12.97"}</definedName>
    <definedName name="wrn.RAHOITUSPOHJAT." localSheetId="13"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2" hidden="1">{#N/A,#N/A,FALSE,"TULOSLASKELMA";#N/A,#N/A,FALSE,"TASE";#N/A,#N/A,FALSE,"TASE  KAUSITTAIN";#N/A,#N/A,FALSE,"TULOSLASKELMA KAUSITTAIN"}</definedName>
    <definedName name="wrn.TULOKSET." localSheetId="0" hidden="1">{#N/A,#N/A,FALSE,"TULOSLASKELMA";#N/A,#N/A,FALSE,"TASE";#N/A,#N/A,FALSE,"TASE  KAUSITTAIN";#N/A,#N/A,FALSE,"TULOSLASKELMA KAUSITTAIN"}</definedName>
    <definedName name="wrn.TULOKSET." localSheetId="1" hidden="1">{#N/A,#N/A,FALSE,"TULOSLASKELMA";#N/A,#N/A,FALSE,"TASE";#N/A,#N/A,FALSE,"TASE  KAUSITTAIN";#N/A,#N/A,FALSE,"TULOSLASKELMA KAUSITTAIN"}</definedName>
    <definedName name="wrn.TULOKSET." localSheetId="8" hidden="1">{#N/A,#N/A,FALSE,"TULOSLASKELMA";#N/A,#N/A,FALSE,"TASE";#N/A,#N/A,FALSE,"TASE  KAUSITTAIN";#N/A,#N/A,FALSE,"TULOSLASKELMA KAUSITTAIN"}</definedName>
    <definedName name="wrn.TULOKSET." localSheetId="4"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7" hidden="1">{#N/A,#N/A,FALSE,"TULOSLASKELMA";#N/A,#N/A,FALSE,"TASE";#N/A,#N/A,FALSE,"TASE  KAUSITTAIN";#N/A,#N/A,FALSE,"TULOSLASKELMA KAUSITTAIN"}</definedName>
    <definedName name="wrn.TULOKSET." localSheetId="5" hidden="1">{#N/A,#N/A,FALSE,"TULOSLASKELMA";#N/A,#N/A,FALSE,"TASE";#N/A,#N/A,FALSE,"TASE  KAUSITTAIN";#N/A,#N/A,FALSE,"TULOSLASKELMA KAUSITTAIN"}</definedName>
    <definedName name="wrn.TULOKSET." localSheetId="13" hidden="1">{#N/A,#N/A,FALSE,"TULOSLASKELMA";#N/A,#N/A,FALSE,"TASE";#N/A,#N/A,FALSE,"TASE  KAUSITTAIN";#N/A,#N/A,FALSE,"TULOSLASKELMA KAUSITTAIN"}</definedName>
    <definedName name="wrn.TULOKSET." hidden="1">{#N/A,#N/A,FALSE,"TULOSLASKELMA";#N/A,#N/A,FALSE,"TASE";#N/A,#N/A,FALSE,"TASE  KAUSITTAIN";#N/A,#N/A,FALSE,"TULOSLASKELMA KAUSITTAIN"}</definedName>
  </definedNames>
  <calcPr calcId="152511"/>
</workbook>
</file>

<file path=xl/calcChain.xml><?xml version="1.0" encoding="utf-8"?>
<calcChain xmlns="http://schemas.openxmlformats.org/spreadsheetml/2006/main">
  <c r="C25" i="8" l="1"/>
  <c r="B25" i="8"/>
  <c r="C53" i="8" l="1"/>
  <c r="C20" i="8"/>
  <c r="C32" i="8" s="1"/>
  <c r="C47" i="8" s="1"/>
  <c r="H42" i="20" l="1"/>
  <c r="J42" i="20" s="1"/>
  <c r="G41" i="20"/>
  <c r="F41" i="20"/>
  <c r="H40" i="20"/>
  <c r="J40" i="20" s="1"/>
  <c r="H39" i="20"/>
  <c r="J39" i="20" s="1"/>
  <c r="H38" i="20"/>
  <c r="J38" i="20" s="1"/>
  <c r="H37" i="20"/>
  <c r="J37" i="20" s="1"/>
  <c r="I34" i="20"/>
  <c r="I43" i="20" s="1"/>
  <c r="G34" i="20"/>
  <c r="E34" i="20"/>
  <c r="D43" i="20"/>
  <c r="C34" i="20"/>
  <c r="H33" i="20"/>
  <c r="J33" i="20" s="1"/>
  <c r="H32" i="20"/>
  <c r="J32" i="20" s="1"/>
  <c r="E31" i="20"/>
  <c r="H31" i="20" s="1"/>
  <c r="J31" i="20" s="1"/>
  <c r="H30" i="20"/>
  <c r="J30" i="20" s="1"/>
  <c r="H29" i="20"/>
  <c r="J29" i="20" s="1"/>
  <c r="H27" i="20"/>
  <c r="J27" i="20" s="1"/>
  <c r="E43" i="20" l="1"/>
  <c r="B43" i="20"/>
  <c r="F43" i="20"/>
  <c r="C43" i="20"/>
  <c r="G43" i="20"/>
  <c r="J34" i="20"/>
  <c r="J41" i="20"/>
  <c r="H34" i="20"/>
  <c r="H41" i="20"/>
  <c r="H43" i="20" l="1"/>
  <c r="J43" i="20"/>
  <c r="B53" i="8" l="1"/>
  <c r="B39" i="8"/>
  <c r="B7" i="10" l="1"/>
  <c r="B20" i="10"/>
  <c r="B10" i="8" l="1"/>
  <c r="G21" i="17"/>
  <c r="G20" i="17"/>
  <c r="H20" i="17" s="1"/>
  <c r="D17" i="17"/>
  <c r="C17" i="17"/>
  <c r="G16" i="17"/>
  <c r="H16" i="17" s="1"/>
  <c r="G15" i="17"/>
  <c r="C14" i="17"/>
  <c r="G14" i="17" s="1"/>
  <c r="H14" i="17" s="1"/>
  <c r="G13" i="17"/>
  <c r="D13" i="17"/>
  <c r="G10" i="17"/>
  <c r="C9" i="17"/>
  <c r="G9" i="17" s="1"/>
  <c r="H9" i="17" s="1"/>
  <c r="G8" i="17"/>
  <c r="G17" i="17" l="1"/>
  <c r="H17" i="17"/>
  <c r="B27" i="10" l="1"/>
  <c r="C27" i="10" l="1"/>
  <c r="C14" i="10" l="1"/>
  <c r="B14" i="10" l="1"/>
  <c r="F38" i="6" l="1"/>
  <c r="D38" i="6"/>
  <c r="B38" i="6"/>
  <c r="F25" i="6"/>
  <c r="E25" i="6"/>
  <c r="C25" i="6"/>
  <c r="B25" i="6"/>
  <c r="F15" i="6"/>
  <c r="C15" i="6"/>
  <c r="E15" i="6"/>
  <c r="B15" i="6"/>
  <c r="D69" i="6"/>
  <c r="D60" i="6"/>
  <c r="D51" i="6"/>
  <c r="B27" i="9" l="1"/>
  <c r="B26" i="9"/>
  <c r="B25" i="9"/>
  <c r="B24" i="9"/>
  <c r="F24" i="9"/>
  <c r="E24" i="9"/>
  <c r="D24" i="9"/>
  <c r="F27" i="9"/>
  <c r="E27" i="9"/>
  <c r="D27" i="9"/>
  <c r="C27" i="9"/>
  <c r="F26" i="9"/>
  <c r="E26" i="9"/>
  <c r="D26" i="9"/>
  <c r="C26" i="9"/>
  <c r="F25" i="9"/>
  <c r="E25" i="9"/>
  <c r="D25" i="9"/>
  <c r="C25" i="9"/>
  <c r="C24" i="9"/>
  <c r="F21" i="9"/>
  <c r="E21" i="9"/>
  <c r="D21" i="9"/>
  <c r="C21" i="9"/>
  <c r="B21" i="9"/>
  <c r="F13" i="9"/>
  <c r="E13" i="9"/>
  <c r="D13" i="9"/>
  <c r="C13" i="9"/>
  <c r="B13" i="9"/>
  <c r="E28" i="9" l="1"/>
  <c r="B28" i="9"/>
  <c r="F28" i="9"/>
  <c r="C28" i="9"/>
  <c r="D28" i="9"/>
  <c r="C30" i="9" l="1"/>
  <c r="H38" i="6"/>
  <c r="G24" i="6"/>
  <c r="G23" i="6"/>
  <c r="I36" i="6" s="1"/>
  <c r="G22" i="6"/>
  <c r="I35" i="6" s="1"/>
  <c r="G21" i="6"/>
  <c r="I34" i="6" s="1"/>
  <c r="G20" i="6"/>
  <c r="G25" i="6" s="1"/>
  <c r="G14" i="6"/>
  <c r="G13" i="6"/>
  <c r="E36" i="6" s="1"/>
  <c r="G12" i="6"/>
  <c r="E35" i="6" s="1"/>
  <c r="G11" i="6"/>
  <c r="E34" i="6" s="1"/>
  <c r="G10" i="6"/>
  <c r="I33" i="6" l="1"/>
  <c r="E33" i="6"/>
  <c r="G15" i="6"/>
  <c r="E38" i="6" s="1"/>
  <c r="I38" i="6"/>
  <c r="D10" i="6" l="1"/>
  <c r="C33" i="6" l="1"/>
  <c r="H10" i="6"/>
  <c r="E77" i="6" l="1"/>
  <c r="E69" i="6"/>
  <c r="E51" i="6"/>
  <c r="E60" i="6"/>
  <c r="C77" i="6"/>
  <c r="C69" i="6"/>
  <c r="D30" i="9" l="1"/>
  <c r="B20" i="8" l="1"/>
  <c r="B32" i="8" s="1"/>
  <c r="B47" i="8" l="1"/>
  <c r="B61" i="8" s="1"/>
  <c r="F30" i="9" l="1"/>
  <c r="E30" i="9"/>
  <c r="D77" i="6"/>
  <c r="B77" i="6"/>
  <c r="B69" i="6"/>
  <c r="E42" i="6"/>
  <c r="E62" i="6" s="1"/>
  <c r="D42" i="6"/>
  <c r="D62" i="6" s="1"/>
  <c r="D24" i="6"/>
  <c r="D23" i="6"/>
  <c r="H23" i="6" s="1"/>
  <c r="D22" i="6"/>
  <c r="H22" i="6" s="1"/>
  <c r="D21" i="6"/>
  <c r="H21" i="6" s="1"/>
  <c r="D20" i="6"/>
  <c r="D14" i="6"/>
  <c r="D13" i="6"/>
  <c r="D12" i="6"/>
  <c r="D11" i="6"/>
  <c r="D31" i="6"/>
  <c r="C62" i="6" s="1"/>
  <c r="B31" i="6"/>
  <c r="B62" i="6" s="1"/>
  <c r="C34" i="6" l="1"/>
  <c r="G33" i="6"/>
  <c r="H20" i="6"/>
  <c r="D25" i="6"/>
  <c r="H25" i="6" s="1"/>
  <c r="H12" i="6"/>
  <c r="C35" i="6"/>
  <c r="H13" i="6"/>
  <c r="C36" i="6"/>
  <c r="D15" i="6"/>
  <c r="H15" i="6"/>
  <c r="C38" i="6"/>
  <c r="G34" i="6"/>
  <c r="G35" i="6"/>
  <c r="G36" i="6"/>
  <c r="H11" i="6"/>
  <c r="G38" i="6" l="1"/>
  <c r="C15" i="12" l="1"/>
  <c r="E6" i="12" l="1"/>
  <c r="D15" i="12" l="1"/>
  <c r="E8" i="12"/>
  <c r="C36" i="10"/>
  <c r="C18" i="10" l="1"/>
  <c r="C32" i="10"/>
  <c r="B15" i="12" l="1"/>
  <c r="B36" i="10" l="1"/>
  <c r="B32" i="10"/>
  <c r="B18" i="10"/>
  <c r="E15" i="12" l="1"/>
  <c r="D6" i="12" l="1"/>
  <c r="B6" i="12" l="1"/>
  <c r="C6" i="12"/>
  <c r="E17" i="12" l="1"/>
  <c r="D8" i="12" l="1"/>
  <c r="D17" i="12" s="1"/>
  <c r="C8" i="12"/>
  <c r="C17" i="12" s="1"/>
  <c r="B8" i="12"/>
  <c r="B17" i="12" s="1"/>
  <c r="B32" i="9" l="1"/>
  <c r="B30" i="9" s="1"/>
</calcChain>
</file>

<file path=xl/sharedStrings.xml><?xml version="1.0" encoding="utf-8"?>
<sst xmlns="http://schemas.openxmlformats.org/spreadsheetml/2006/main" count="544" uniqueCount="544">
  <si>
    <r>
      <rPr>
        <sz val="10"/>
        <rFont val="Arial"/>
        <family val="2"/>
        <b/>
      </rPr>
      <t xml:space="preserve">%</t>
    </r>
  </si>
  <si>
    <r>
      <rPr>
        <sz val="10"/>
        <rFont val="Arial"/>
        <family val="2"/>
        <b/>
      </rPr>
      <t xml:space="preserve">Net sales</t>
    </r>
  </si>
  <si>
    <r>
      <rPr>
        <sz val="10"/>
        <rFont val="Arial"/>
        <family val="2"/>
      </rPr>
      <t xml:space="preserve">Cost of sales</t>
    </r>
  </si>
  <si>
    <r>
      <rPr>
        <sz val="10"/>
        <rFont val="Arial"/>
        <family val="2"/>
        <b/>
      </rPr>
      <t xml:space="preserve">Gross profit</t>
    </r>
  </si>
  <si>
    <r>
      <rPr>
        <sz val="10"/>
        <rFont val="Arial"/>
        <family val="2"/>
      </rPr>
      <t xml:space="preserve">Other operating income</t>
    </r>
  </si>
  <si>
    <r>
      <rPr>
        <sz val="10"/>
        <rFont val="Arial"/>
        <family val="2"/>
      </rPr>
      <t xml:space="preserve">Sales and marketing expenses</t>
    </r>
  </si>
  <si>
    <r>
      <rPr>
        <sz val="10"/>
        <rFont val="Arial"/>
        <family val="2"/>
      </rPr>
      <t xml:space="preserve">Administrative expenses</t>
    </r>
  </si>
  <si>
    <r>
      <rPr>
        <sz val="10"/>
        <rFont val="Arial"/>
        <family val="2"/>
      </rPr>
      <t xml:space="preserve">Other operating expenses</t>
    </r>
  </si>
  <si>
    <r>
      <rPr>
        <sz val="10"/>
        <rFont val="Arial"/>
        <family val="2"/>
        <b/>
      </rPr>
      <t xml:space="preserve">Operating profit</t>
    </r>
  </si>
  <si>
    <r>
      <rPr>
        <sz val="10"/>
        <rFont val="Arial"/>
        <family val="2"/>
      </rPr>
      <t xml:space="preserve">Financial income </t>
    </r>
  </si>
  <si>
    <r>
      <rPr>
        <sz val="10"/>
        <rFont val="Arial"/>
        <family val="2"/>
      </rPr>
      <t xml:space="preserve">Financial expenses</t>
    </r>
  </si>
  <si>
    <r>
      <rPr>
        <sz val="10"/>
        <rFont val="Arial"/>
        <family val="2"/>
        <b/>
      </rPr>
      <t xml:space="preserve">Profit before tax</t>
    </r>
  </si>
  <si>
    <r>
      <rPr>
        <sz val="10"/>
        <rFont val="Arial"/>
        <family val="2"/>
      </rPr>
      <t xml:space="preserve">Income taxes </t>
    </r>
  </si>
  <si>
    <r>
      <rPr>
        <sz val="10"/>
        <rFont val="Arial"/>
        <family val="2"/>
        <b/>
      </rPr>
      <t xml:space="preserve">Profit for the period</t>
    </r>
  </si>
  <si>
    <r>
      <rPr>
        <sz val="10"/>
        <rFont val="Arial"/>
        <family val="2"/>
        <b/>
      </rPr>
      <t xml:space="preserve">Attributable to:</t>
    </r>
  </si>
  <si>
    <r>
      <rPr>
        <sz val="10"/>
        <rFont val="Arial"/>
        <family val="2"/>
      </rPr>
      <t xml:space="preserve">Equity holders of the company</t>
    </r>
  </si>
  <si>
    <r>
      <rPr>
        <sz val="10"/>
        <rFont val="Arial"/>
        <family val="2"/>
        <b/>
      </rPr>
      <t xml:space="preserve">Earnings per share attributable to equity holders of the parent company:</t>
    </r>
  </si>
  <si>
    <r>
      <rPr>
        <sz val="10"/>
        <rFont val="Arial"/>
        <family val="2"/>
      </rPr>
      <t xml:space="preserve">Earnings per share, EUR</t>
    </r>
  </si>
  <si>
    <r>
      <rPr>
        <sz val="10"/>
        <rFont val="Arial"/>
        <family val="2"/>
      </rPr>
      <t xml:space="preserve">Diluted earnings per share, EUR</t>
    </r>
  </si>
  <si>
    <r>
      <rPr>
        <sz val="10"/>
        <rFont val="Arial"/>
        <family val="2"/>
        <b/>
      </rPr>
      <t xml:space="preserve">ASSETS</t>
    </r>
  </si>
  <si>
    <r>
      <rPr>
        <sz val="10"/>
        <rFont val="Arial"/>
        <family val="2"/>
        <b/>
      </rPr>
      <t xml:space="preserve">Non-current assets</t>
    </r>
  </si>
  <si>
    <r>
      <rPr>
        <sz val="10"/>
        <rFont val="Arial"/>
        <family val="2"/>
      </rPr>
      <t xml:space="preserve">Intangible assets</t>
    </r>
  </si>
  <si>
    <r>
      <rPr>
        <sz val="10"/>
        <rFont val="Arial"/>
        <family val="2"/>
      </rPr>
      <t xml:space="preserve">Goodwill</t>
    </r>
  </si>
  <si>
    <r>
      <rPr>
        <sz val="10"/>
        <rFont val="Arial"/>
        <family val="2"/>
      </rPr>
      <t xml:space="preserve">Other intangible assets</t>
    </r>
  </si>
  <si>
    <r>
      <rPr>
        <sz val="10"/>
        <rFont val="Arial"/>
        <family val="2"/>
      </rPr>
      <t xml:space="preserve">Property, plant and equipment</t>
    </r>
  </si>
  <si>
    <r>
      <rPr>
        <sz val="10"/>
        <rFont val="Arial"/>
        <family val="2"/>
      </rPr>
      <t xml:space="preserve">Land</t>
    </r>
  </si>
  <si>
    <r>
      <rPr>
        <sz val="10"/>
        <rFont val="Arial"/>
        <family val="2"/>
      </rPr>
      <t xml:space="preserve">Buildings and constructions</t>
    </r>
  </si>
  <si>
    <r>
      <rPr>
        <sz val="10"/>
        <rFont val="Arial"/>
        <family val="2"/>
      </rPr>
      <t xml:space="preserve">Machinery and equipment</t>
    </r>
  </si>
  <si>
    <r>
      <rPr>
        <sz val="10"/>
        <rFont val="Arial"/>
        <family val="2"/>
      </rPr>
      <t xml:space="preserve">Other tangible assets</t>
    </r>
  </si>
  <si>
    <r>
      <rPr>
        <sz val="10"/>
        <rFont val="Arial"/>
        <family val="2"/>
      </rPr>
      <t xml:space="preserve">Prepayments and construction in progress</t>
    </r>
  </si>
  <si>
    <r>
      <rPr>
        <sz val="10"/>
        <rFont val="Arial"/>
        <family val="2"/>
      </rPr>
      <t xml:space="preserve">Other non-current assets</t>
    </r>
  </si>
  <si>
    <r>
      <rPr>
        <sz val="10"/>
        <rFont val="Arial"/>
        <family val="2"/>
      </rPr>
      <t xml:space="preserve">Available-for-sale investments</t>
    </r>
  </si>
  <si>
    <r>
      <rPr>
        <sz val="10"/>
        <rFont val="Arial"/>
        <family val="2"/>
      </rPr>
      <t xml:space="preserve">Finance lease receivables </t>
    </r>
  </si>
  <si>
    <r>
      <rPr>
        <sz val="10"/>
        <rFont val="Arial"/>
        <family val="2"/>
      </rPr>
      <t xml:space="preserve">Deferred tax assets</t>
    </r>
  </si>
  <si>
    <r>
      <rPr>
        <sz val="10"/>
        <rFont val="Arial"/>
        <family val="2"/>
      </rPr>
      <t xml:space="preserve">Other receivables</t>
    </r>
  </si>
  <si>
    <r>
      <rPr>
        <sz val="10"/>
        <rFont val="Arial"/>
        <family val="2"/>
        <b/>
      </rPr>
      <t xml:space="preserve">Total non-current assets</t>
    </r>
  </si>
  <si>
    <r>
      <rPr>
        <sz val="10"/>
        <rFont val="Arial"/>
        <family val="2"/>
        <b/>
      </rPr>
      <t xml:space="preserve">Current assets</t>
    </r>
  </si>
  <si>
    <r>
      <rPr>
        <sz val="10"/>
        <rFont val="Arial"/>
        <family val="2"/>
      </rPr>
      <t xml:space="preserve">Inventories</t>
    </r>
  </si>
  <si>
    <r>
      <rPr>
        <sz val="10"/>
        <rFont val="Arial"/>
        <family val="2"/>
      </rPr>
      <t xml:space="preserve">Trade and other receivables</t>
    </r>
  </si>
  <si>
    <r>
      <rPr>
        <sz val="10"/>
        <rFont val="Arial"/>
        <family val="2"/>
      </rPr>
      <t xml:space="preserve">Prepayments</t>
    </r>
  </si>
  <si>
    <r>
      <rPr>
        <sz val="10"/>
        <rFont val="Arial"/>
        <family val="2"/>
      </rPr>
      <t xml:space="preserve">Cash and cash equivalents</t>
    </r>
  </si>
  <si>
    <r>
      <rPr>
        <sz val="10"/>
        <rFont val="Arial"/>
        <family val="2"/>
        <b/>
      </rPr>
      <t xml:space="preserve">Total current assets</t>
    </r>
  </si>
  <si>
    <r>
      <rPr>
        <sz val="10"/>
        <rFont val="Arial"/>
        <family val="2"/>
      </rPr>
      <t xml:space="preserve">Total assets</t>
    </r>
  </si>
  <si>
    <r>
      <rPr>
        <sz val="10"/>
        <rFont val="Arial"/>
        <family val="2"/>
        <b/>
      </rPr>
      <t xml:space="preserve">EQUITY AND LIABILITIES</t>
    </r>
  </si>
  <si>
    <r>
      <rPr>
        <sz val="10"/>
        <rFont val="Arial"/>
        <family val="2"/>
        <b/>
      </rPr>
      <t xml:space="preserve">Equity</t>
    </r>
  </si>
  <si>
    <r>
      <rPr>
        <sz val="10"/>
        <rFont val="Arial"/>
        <family val="2"/>
      </rPr>
      <t xml:space="preserve">Equity attributable to equity holders of the parent company</t>
    </r>
  </si>
  <si>
    <r>
      <rPr>
        <sz val="10"/>
        <rFont val="Arial"/>
        <family val="2"/>
      </rPr>
      <t xml:space="preserve">Share capital</t>
    </r>
  </si>
  <si>
    <r>
      <rPr>
        <sz val="10"/>
        <rFont val="Arial"/>
        <family val="2"/>
      </rPr>
      <t xml:space="preserve">Other reserves</t>
    </r>
  </si>
  <si>
    <r>
      <rPr>
        <sz val="10"/>
        <rFont val="Arial"/>
        <family val="2"/>
      </rPr>
      <t xml:space="preserve">Retained earnings</t>
    </r>
  </si>
  <si>
    <r>
      <rPr>
        <sz val="10"/>
        <rFont val="Arial"/>
        <family val="2"/>
        <b/>
      </rPr>
      <t xml:space="preserve">Total equity</t>
    </r>
  </si>
  <si>
    <r>
      <rPr>
        <sz val="10"/>
        <rFont val="Arial"/>
        <family val="2"/>
        <b/>
      </rPr>
      <t xml:space="preserve">Liabilities</t>
    </r>
  </si>
  <si>
    <r>
      <rPr>
        <sz val="10"/>
        <rFont val="Arial"/>
        <family val="2"/>
      </rPr>
      <t xml:space="preserve">Non-current liabilities</t>
    </r>
  </si>
  <si>
    <r>
      <rPr>
        <sz val="10"/>
        <rFont val="Arial"/>
        <family val="2"/>
      </rPr>
      <t xml:space="preserve">Deferred tax liabilities</t>
    </r>
  </si>
  <si>
    <r>
      <rPr>
        <sz val="10"/>
        <rFont val="Arial"/>
        <family val="2"/>
      </rPr>
      <t xml:space="preserve">Retirement benefit obligations</t>
    </r>
  </si>
  <si>
    <r>
      <rPr>
        <sz val="10"/>
        <rFont val="Arial"/>
        <family val="2"/>
      </rPr>
      <t xml:space="preserve">Provisions</t>
    </r>
  </si>
  <si>
    <r>
      <rPr>
        <sz val="10"/>
        <rFont val="Arial"/>
        <family val="2"/>
      </rPr>
      <t xml:space="preserve">Other liabilities</t>
    </r>
  </si>
  <si>
    <r>
      <rPr>
        <sz val="10"/>
        <rFont val="Arial"/>
        <family val="2"/>
      </rPr>
      <t xml:space="preserve">Current liabilities</t>
    </r>
  </si>
  <si>
    <r>
      <rPr>
        <sz val="10"/>
        <rFont val="Arial"/>
        <family val="2"/>
      </rPr>
      <t xml:space="preserve">Trade and other payables</t>
    </r>
  </si>
  <si>
    <r>
      <rPr>
        <sz val="10"/>
        <rFont val="Arial"/>
        <family val="2"/>
      </rPr>
      <t xml:space="preserve">Tax liabilities</t>
    </r>
  </si>
  <si>
    <r>
      <rPr>
        <sz val="10"/>
        <rFont val="Arial"/>
        <family val="2"/>
      </rPr>
      <t xml:space="preserve">Total liabilities</t>
    </r>
  </si>
  <si>
    <r>
      <rPr>
        <sz val="10"/>
        <rFont val="Arial"/>
        <family val="2"/>
        <b/>
      </rPr>
      <t xml:space="preserve">Total equity and liabilities</t>
    </r>
  </si>
  <si>
    <r>
      <rPr>
        <sz val="10"/>
        <rFont val="Arial"/>
        <family val="2"/>
        <b/>
      </rPr>
      <t xml:space="preserve">Cash flows from operating activities</t>
    </r>
  </si>
  <si>
    <r>
      <rPr>
        <sz val="10"/>
        <rFont val="Arial"/>
        <family val="2"/>
      </rPr>
      <t xml:space="preserve">Net cash generated from operating activities before change in working capital</t>
    </r>
  </si>
  <si>
    <r>
      <rPr>
        <sz val="10"/>
        <rFont val="Arial"/>
        <family val="2"/>
      </rPr>
      <t xml:space="preserve">Change in working capital</t>
    </r>
  </si>
  <si>
    <r>
      <rPr>
        <sz val="10"/>
        <rFont val="Arial"/>
        <family val="2"/>
      </rPr>
      <t xml:space="preserve">Change in trade and other receivables</t>
    </r>
  </si>
  <si>
    <r>
      <rPr>
        <sz val="10"/>
        <rFont val="Arial"/>
        <family val="2"/>
      </rPr>
      <t xml:space="preserve">Change in inventories</t>
    </r>
  </si>
  <si>
    <r>
      <rPr>
        <sz val="10"/>
        <rFont val="Arial"/>
        <family val="2"/>
      </rPr>
      <t xml:space="preserve">Change in trade and other payables</t>
    </r>
  </si>
  <si>
    <r>
      <rPr>
        <sz val="10"/>
        <rFont val="Arial"/>
        <family val="2"/>
      </rPr>
      <t xml:space="preserve">Interest paid </t>
    </r>
  </si>
  <si>
    <r>
      <rPr>
        <sz val="10"/>
        <rFont val="Arial"/>
        <family val="2"/>
      </rPr>
      <t xml:space="preserve">Interest received </t>
    </r>
  </si>
  <si>
    <r>
      <rPr>
        <sz val="10"/>
        <rFont val="Arial"/>
        <family val="2"/>
      </rPr>
      <t xml:space="preserve">Income taxes</t>
    </r>
  </si>
  <si>
    <r>
      <rPr>
        <sz val="10"/>
        <rFont val="Arial"/>
        <family val="2"/>
        <b/>
      </rPr>
      <t xml:space="preserve">Net cash from operating activities</t>
    </r>
  </si>
  <si>
    <r>
      <rPr>
        <sz val="10"/>
        <rFont val="Arial"/>
        <family val="2"/>
      </rPr>
      <t xml:space="preserve">     </t>
    </r>
  </si>
  <si>
    <r>
      <rPr>
        <sz val="10"/>
        <rFont val="Arial"/>
        <family val="2"/>
        <b/>
      </rPr>
      <t xml:space="preserve">Cash flows from investing activities</t>
    </r>
  </si>
  <si>
    <r>
      <rPr>
        <sz val="10"/>
        <rFont val="Arial"/>
        <family val="2"/>
      </rPr>
      <t xml:space="preserve">Purchases of property, plant and equipment and intangible assets </t>
    </r>
  </si>
  <si>
    <r>
      <rPr>
        <sz val="10"/>
        <rFont val="Arial"/>
        <family val="2"/>
      </rPr>
      <t xml:space="preserve">Proceeds from sale of property, plant and equipment and intangible assets</t>
    </r>
  </si>
  <si>
    <r>
      <rPr>
        <sz val="10"/>
        <rFont val="Arial"/>
        <family val="2"/>
      </rPr>
      <t xml:space="preserve">Purchases of available-for-sale investments</t>
    </r>
  </si>
  <si>
    <r>
      <rPr>
        <sz val="10"/>
        <rFont val="Arial"/>
        <family val="2"/>
      </rPr>
      <t xml:space="preserve">Change in other non-current receivables</t>
    </r>
  </si>
  <si>
    <r>
      <rPr>
        <sz val="10"/>
        <rFont val="Arial"/>
        <family val="2"/>
      </rPr>
      <t xml:space="preserve">Dividends received</t>
    </r>
  </si>
  <si>
    <r>
      <rPr>
        <sz val="10"/>
        <rFont val="Arial"/>
        <family val="2"/>
        <b/>
      </rPr>
      <t xml:space="preserve">Net cash used in investing activities</t>
    </r>
  </si>
  <si>
    <r>
      <rPr>
        <sz val="10"/>
        <rFont val="Arial"/>
        <family val="2"/>
        <b/>
      </rPr>
      <t xml:space="preserve">Cash flows from financing activities</t>
    </r>
  </si>
  <si>
    <r>
      <rPr>
        <sz val="10"/>
        <rFont val="Arial"/>
        <family val="2"/>
      </rPr>
      <t xml:space="preserve">Proceeds from long-term borrowings</t>
    </r>
  </si>
  <si>
    <r>
      <rPr>
        <sz val="10"/>
        <rFont val="Arial"/>
        <family val="2"/>
      </rPr>
      <t xml:space="preserve">Repayments of long-term borrowings</t>
    </r>
  </si>
  <si>
    <r>
      <rPr>
        <sz val="10"/>
        <rFont val="Arial"/>
        <family val="2"/>
        <b/>
      </rPr>
      <t xml:space="preserve">Net cash generated from financing activities</t>
    </r>
  </si>
  <si>
    <r>
      <rPr>
        <sz val="10"/>
        <rFont val="Arial"/>
        <family val="2"/>
        <b/>
      </rPr>
      <t xml:space="preserve">Net change in liquid assets</t>
    </r>
  </si>
  <si>
    <r>
      <rPr>
        <sz val="10"/>
        <rFont val="Arial"/>
        <family val="2"/>
      </rPr>
      <t xml:space="preserve">Liquid assets at beginning of period</t>
    </r>
  </si>
  <si>
    <r>
      <rPr>
        <sz val="10"/>
        <rFont val="Arial"/>
        <family val="2"/>
      </rPr>
      <t xml:space="preserve">Effect of changes in foreign exchange rates</t>
    </r>
  </si>
  <si>
    <r>
      <rPr>
        <sz val="10"/>
        <rFont val="Arial"/>
        <family val="2"/>
        <b/>
      </rPr>
      <t xml:space="preserve">Liquid assets at end of period</t>
    </r>
  </si>
  <si>
    <r>
      <rPr>
        <sz val="10"/>
        <rFont val="Arial"/>
        <family val="2"/>
        <b/>
      </rPr>
      <t xml:space="preserve">Liquid assets</t>
    </r>
  </si>
  <si>
    <r>
      <rPr>
        <sz val="10"/>
        <rFont val="Arial"/>
        <family val="2"/>
      </rPr>
      <t xml:space="preserve">Total</t>
    </r>
  </si>
  <si>
    <r>
      <rPr>
        <sz val="10"/>
        <rFont val="Arial"/>
        <family val="2"/>
      </rPr>
      <t xml:space="preserve">EUR 1,000</t>
    </r>
  </si>
  <si>
    <r>
      <rPr>
        <sz val="10"/>
        <rFont val="Arial"/>
        <family val="2"/>
      </rPr>
      <t xml:space="preserve">Share capital</t>
    </r>
  </si>
  <si>
    <r>
      <rPr>
        <sz val="10"/>
        <rFont val="Arial"/>
        <family val="2"/>
      </rPr>
      <t xml:space="preserve">Currency translation differences</t>
    </r>
  </si>
  <si>
    <r>
      <rPr>
        <sz val="10"/>
        <rFont val="Arial"/>
        <family val="2"/>
      </rPr>
      <t xml:space="preserve">LASSILA &amp; TIKANOJA </t>
    </r>
  </si>
  <si>
    <r>
      <rPr>
        <sz val="12"/>
        <rFont val="Arial"/>
        <family val="2"/>
        <b/>
      </rPr>
      <t xml:space="preserve">KEY FIGURES </t>
    </r>
  </si>
  <si>
    <r>
      <rPr>
        <sz val="10"/>
        <rFont val="Arial"/>
        <family val="2"/>
      </rPr>
      <t xml:space="preserve">Equity per share, EUR</t>
    </r>
  </si>
  <si>
    <r>
      <rPr>
        <sz val="10"/>
        <rFont val="Arial"/>
        <family val="2"/>
      </rPr>
      <t xml:space="preserve">Cash flow from operating activities/share, EUR</t>
    </r>
  </si>
  <si>
    <r>
      <rPr>
        <sz val="10"/>
        <rFont val="Arial"/>
        <family val="2"/>
      </rPr>
      <t xml:space="preserve">Return on equity (ROE), %</t>
    </r>
  </si>
  <si>
    <r>
      <rPr>
        <sz val="10"/>
        <rFont val="Arial"/>
        <family val="2"/>
      </rPr>
      <t xml:space="preserve">Return on invested capital, ROI, %</t>
    </r>
  </si>
  <si>
    <r>
      <rPr>
        <sz val="10"/>
        <rFont val="Arial"/>
        <family val="2"/>
      </rPr>
      <t xml:space="preserve">EVA, EUR million*</t>
    </r>
  </si>
  <si>
    <r>
      <rPr>
        <sz val="10"/>
        <rFont val="Arial"/>
        <family val="2"/>
      </rPr>
      <t xml:space="preserve">Number of outstanding shares adjusted for issues, 1,000 shares</t>
    </r>
  </si>
  <si>
    <r>
      <rPr>
        <sz val="10"/>
        <rFont val="Arial"/>
        <family val="2"/>
      </rPr>
      <t xml:space="preserve">average during the period</t>
    </r>
  </si>
  <si>
    <r>
      <rPr>
        <sz val="10"/>
        <rFont val="Arial"/>
        <family val="2"/>
      </rPr>
      <t xml:space="preserve">at end of period</t>
    </r>
  </si>
  <si>
    <r>
      <rPr>
        <sz val="10"/>
        <rFont val="Arial"/>
        <family val="2"/>
      </rPr>
      <t xml:space="preserve">average during the period, diluted</t>
    </r>
  </si>
  <si>
    <r>
      <rPr>
        <sz val="10"/>
        <rFont val="Arial"/>
        <family val="2"/>
      </rPr>
      <t xml:space="preserve">LASSILA &amp; TIKANOJA  </t>
    </r>
  </si>
  <si>
    <r>
      <rPr>
        <sz val="10"/>
        <rFont val="Arial"/>
        <family val="2"/>
        <b/>
      </rPr>
      <t xml:space="preserve">NET SALES </t>
    </r>
  </si>
  <si>
    <r>
      <rPr>
        <sz val="10"/>
        <rFont val="Arial"/>
        <family val="2"/>
      </rPr>
      <t xml:space="preserve">Environmental Services</t>
    </r>
  </si>
  <si>
    <r>
      <rPr>
        <sz val="10"/>
        <rFont val="Arial"/>
        <family val="2"/>
      </rPr>
      <t xml:space="preserve">Group administration and other</t>
    </r>
  </si>
  <si>
    <r>
      <rPr>
        <sz val="10"/>
        <rFont val="Arial"/>
        <family val="2"/>
      </rPr>
      <t xml:space="preserve">Interdivision net sales</t>
    </r>
  </si>
  <si>
    <r>
      <rPr>
        <sz val="10"/>
        <rFont val="Arial"/>
        <family val="2"/>
        <b/>
      </rPr>
      <t xml:space="preserve">OPERATING PROFIT </t>
    </r>
  </si>
  <si>
    <r>
      <rPr>
        <sz val="10"/>
        <rFont val="Arial"/>
        <family val="2"/>
        <b/>
      </rPr>
      <t xml:space="preserve">Assets</t>
    </r>
  </si>
  <si>
    <r>
      <rPr>
        <sz val="10"/>
        <rFont val="Arial"/>
        <family val="2"/>
      </rPr>
      <t xml:space="preserve">Unallocated assets</t>
    </r>
  </si>
  <si>
    <r>
      <rPr>
        <sz val="10"/>
        <rFont val="Arial"/>
        <family val="2"/>
      </rPr>
      <t xml:space="preserve">Unallocated liabilities</t>
    </r>
  </si>
  <si>
    <r>
      <rPr>
        <sz val="10"/>
        <rFont val="Arial"/>
        <family val="2"/>
        <b/>
      </rPr>
      <t xml:space="preserve">Capital expenditure</t>
    </r>
  </si>
  <si>
    <r>
      <rPr>
        <sz val="10"/>
        <rFont val="Arial"/>
        <family val="2"/>
        <b/>
      </rPr>
      <t xml:space="preserve">Depreciation and amortisation</t>
    </r>
  </si>
  <si>
    <r>
      <rPr>
        <sz val="10"/>
        <rFont val="Arial"/>
        <family val="2"/>
        <b/>
      </rPr>
      <t xml:space="preserve">Operating margin</t>
    </r>
  </si>
  <si>
    <r>
      <rPr>
        <sz val="10"/>
        <rFont val="Arial"/>
        <family val="2"/>
      </rPr>
      <t xml:space="preserve">CONTINGENT LIABILITIES</t>
    </r>
  </si>
  <si>
    <r>
      <rPr>
        <sz val="10"/>
        <rFont val="Arial"/>
        <family val="2"/>
      </rPr>
      <t xml:space="preserve">Company mortgages</t>
    </r>
  </si>
  <si>
    <r>
      <rPr>
        <sz val="10"/>
        <rFont val="Arial"/>
        <family val="2"/>
      </rPr>
      <t xml:space="preserve">Other securities</t>
    </r>
  </si>
  <si>
    <r>
      <rPr>
        <sz val="10"/>
        <rFont val="Arial"/>
        <family val="2"/>
      </rPr>
      <t xml:space="preserve">Bank guarantees required for environmental permits</t>
    </r>
  </si>
  <si>
    <r>
      <rPr>
        <sz val="10"/>
        <rFont val="Arial"/>
        <family val="2"/>
      </rPr>
      <t xml:space="preserve">Operating lease liabilities</t>
    </r>
  </si>
  <si>
    <r>
      <rPr>
        <sz val="10"/>
        <rFont val="Arial"/>
        <family val="2"/>
      </rPr>
      <t xml:space="preserve">Maturity not later than one year </t>
    </r>
  </si>
  <si>
    <r>
      <rPr>
        <sz val="10"/>
        <rFont val="Arial"/>
        <family val="2"/>
      </rPr>
      <t xml:space="preserve">Maturity later than one year and not later than five years </t>
    </r>
  </si>
  <si>
    <r>
      <rPr>
        <sz val="10"/>
        <rFont val="Arial"/>
        <family val="2"/>
      </rPr>
      <t xml:space="preserve">Maturity later than five years</t>
    </r>
  </si>
  <si>
    <r>
      <rPr>
        <sz val="10"/>
        <rFont val="Arial"/>
        <family val="2"/>
      </rPr>
      <t xml:space="preserve">Liabilities associated with derivative agreements</t>
    </r>
  </si>
  <si>
    <r>
      <rPr>
        <sz val="10"/>
        <rFont val="Arial"/>
        <family val="2"/>
      </rPr>
      <t xml:space="preserve">Maturity later than five years </t>
    </r>
  </si>
  <si>
    <r>
      <rPr>
        <sz val="10"/>
        <rFont val="Arial"/>
        <family val="2"/>
        <b/>
      </rPr>
      <t xml:space="preserve">Adjustments</t>
    </r>
  </si>
  <si>
    <r>
      <rPr>
        <sz val="10"/>
        <rFont val="Arial"/>
        <family val="2"/>
      </rPr>
      <t xml:space="preserve">Income taxes</t>
    </r>
  </si>
  <si>
    <r>
      <rPr>
        <sz val="10"/>
        <rFont val="Arial"/>
        <family val="2"/>
      </rPr>
      <t xml:space="preserve">Depreciation, amortisation and impairment</t>
    </r>
  </si>
  <si>
    <r>
      <rPr>
        <sz val="10"/>
        <rFont val="Arial"/>
        <family val="2"/>
      </rPr>
      <t xml:space="preserve">Financial income and expenses</t>
    </r>
  </si>
  <si>
    <r>
      <rPr>
        <sz val="10"/>
        <rFont val="Arial"/>
        <family val="2"/>
      </rPr>
      <t xml:space="preserve">Other</t>
    </r>
  </si>
  <si>
    <r>
      <rPr>
        <sz val="12"/>
        <rFont val="Arial"/>
        <family val="2"/>
        <b/>
      </rPr>
      <t xml:space="preserve">INCOME STATEMENT BY QUARTER</t>
    </r>
  </si>
  <si>
    <r>
      <rPr>
        <sz val="10"/>
        <rFont val="Arial"/>
        <family val="2"/>
        <b/>
      </rPr>
      <t xml:space="preserve">CAPITAL COMMITMENTS</t>
    </r>
  </si>
  <si>
    <r>
      <rPr>
        <sz val="10"/>
        <rFont val="Arial"/>
        <family val="2"/>
      </rPr>
      <t xml:space="preserve">Carrying amount at beginning of period</t>
    </r>
  </si>
  <si>
    <r>
      <rPr>
        <sz val="10"/>
        <rFont val="Arial"/>
        <family val="2"/>
      </rPr>
      <t xml:space="preserve">Business acquisitions</t>
    </r>
  </si>
  <si>
    <r>
      <rPr>
        <sz val="10"/>
        <rFont val="Arial"/>
        <family val="2"/>
      </rPr>
      <t xml:space="preserve">Disposals</t>
    </r>
  </si>
  <si>
    <r>
      <rPr>
        <sz val="10"/>
        <rFont val="Arial"/>
        <family val="2"/>
      </rPr>
      <t xml:space="preserve">Carrying amount at end of period</t>
    </r>
  </si>
  <si>
    <r>
      <rPr>
        <sz val="10"/>
        <rFont val="Arial"/>
        <family val="2"/>
      </rPr>
      <t xml:space="preserve">Intangible assets</t>
    </r>
  </si>
  <si>
    <r>
      <rPr>
        <sz val="10"/>
        <rFont val="Arial"/>
        <family val="2"/>
      </rPr>
      <t xml:space="preserve">Property, plant and equipment</t>
    </r>
  </si>
  <si>
    <r>
      <rPr>
        <sz val="10"/>
        <rFont val="Arial"/>
        <family val="2"/>
      </rPr>
      <t xml:space="preserve">Other capital expenditure</t>
    </r>
  </si>
  <si>
    <r>
      <rPr>
        <sz val="10"/>
        <rFont val="Arial"/>
        <family val="2"/>
      </rPr>
      <t xml:space="preserve">Fair value</t>
    </r>
  </si>
  <si>
    <r>
      <rPr>
        <sz val="10"/>
        <rFont val="Arial"/>
        <family val="2"/>
      </rPr>
      <t xml:space="preserve">Other securities are security deposits.</t>
    </r>
  </si>
  <si>
    <r>
      <rPr>
        <sz val="10"/>
        <rFont val="Arial"/>
        <family val="2"/>
      </rPr>
      <t xml:space="preserve">Hedging reserve, change in fair value </t>
    </r>
  </si>
  <si>
    <r>
      <rPr>
        <sz val="10"/>
        <rFont val="Arial"/>
        <family val="2"/>
        <b/>
      </rPr>
      <t xml:space="preserve">CHANGES IN PROPERTY, PLANT AND EQUIPMENT</t>
    </r>
  </si>
  <si>
    <r>
      <rPr>
        <sz val="10"/>
        <rFont val="Arial"/>
        <family val="2"/>
        <b/>
      </rPr>
      <t xml:space="preserve">CHANGES IN INTANGIBLE ASSETS</t>
    </r>
  </si>
  <si>
    <r>
      <rPr>
        <sz val="12"/>
        <rFont val="Arial"/>
        <family val="2"/>
        <b/>
      </rPr>
      <t xml:space="preserve">CONSOLIDATED STATEMENT OF FINANCIAL POSITION</t>
    </r>
  </si>
  <si>
    <r>
      <rPr>
        <sz val="12"/>
        <rFont val="Arial"/>
        <family val="2"/>
        <b/>
      </rPr>
      <t xml:space="preserve">CONSOLIDATED STATEMENT OF CASH FLOWS</t>
    </r>
  </si>
  <si>
    <r>
      <rPr>
        <sz val="10"/>
        <rFont val="Arial"/>
        <family val="2"/>
      </rPr>
      <t xml:space="preserve">Securities for own commitments</t>
    </r>
  </si>
  <si>
    <r>
      <rPr>
        <sz val="10"/>
        <rFont val="Arial"/>
        <family val="2"/>
      </rPr>
      <t xml:space="preserve">Transfers between items</t>
    </r>
  </si>
  <si>
    <r>
      <rPr>
        <sz val="10"/>
        <rFont val="Arial"/>
        <family val="2"/>
      </rPr>
      <t xml:space="preserve">Non-recurring items:</t>
    </r>
  </si>
  <si>
    <r>
      <rPr>
        <sz val="10"/>
        <rFont val="Arial"/>
        <family val="2"/>
      </rPr>
      <t xml:space="preserve">Operating profit excluding non-recurring items</t>
    </r>
  </si>
  <si>
    <r>
      <rPr>
        <sz val="10"/>
        <rFont val="Arial"/>
        <family val="2"/>
      </rPr>
      <t xml:space="preserve">Derivative receivables</t>
    </r>
  </si>
  <si>
    <r>
      <rPr>
        <sz val="10"/>
        <rFont val="Arial"/>
        <family val="2"/>
      </rPr>
      <t xml:space="preserve">Derivative liabilities</t>
    </r>
  </si>
  <si>
    <r>
      <rPr>
        <sz val="12"/>
        <rFont val="Arial"/>
        <family val="2"/>
        <b/>
      </rPr>
      <t xml:space="preserve">BREAKDOWN OF OPERATING PROFIT EXCLUDING NON-RECURRING ITEMS</t>
    </r>
  </si>
  <si>
    <r>
      <rPr>
        <sz val="10"/>
        <rFont val="Arial"/>
        <family val="2"/>
      </rPr>
      <t xml:space="preserve">Average number of employees in full-time equivalents</t>
    </r>
  </si>
  <si>
    <r>
      <rPr>
        <sz val="10"/>
        <rFont val="Arial"/>
        <family val="2"/>
      </rPr>
      <t xml:space="preserve">Acquisition of subsidiaries and businesses, net of cash acquired</t>
    </r>
  </si>
  <si>
    <r>
      <rPr>
        <sz val="10"/>
        <rFont val="Arial"/>
        <family val="2"/>
      </rPr>
      <t xml:space="preserve">Group’s share of joint ventures’ 
investment commitments </t>
    </r>
  </si>
  <si>
    <r>
      <rPr>
        <sz val="10"/>
        <rFont val="Arial"/>
        <family val="2"/>
      </rPr>
      <t xml:space="preserve">Change in short-term borrowings</t>
    </r>
  </si>
  <si>
    <r>
      <rPr>
        <sz val="10"/>
        <rFont val="Arial"/>
        <family val="2"/>
      </rPr>
      <t xml:space="preserve">Exchange differences</t>
    </r>
  </si>
  <si>
    <r>
      <rPr>
        <sz val="10"/>
        <rFont val="Arial"/>
        <family val="2"/>
      </rPr>
      <t xml:space="preserve">Total comprehensive income, after tax</t>
    </r>
  </si>
  <si>
    <r>
      <rPr>
        <sz val="10"/>
        <rFont val="Arial"/>
        <family val="2"/>
        <b/>
      </rPr>
      <t xml:space="preserve">Attributable to:</t>
    </r>
  </si>
  <si>
    <r>
      <rPr>
        <sz val="10"/>
        <rFont val="Arial"/>
        <family val="2"/>
        <b/>
      </rPr>
      <t xml:space="preserve">External</t>
    </r>
  </si>
  <si>
    <r>
      <rPr>
        <sz val="10"/>
        <rFont val="Arial"/>
        <family val="2"/>
      </rPr>
      <t xml:space="preserve">Eliminations</t>
    </r>
  </si>
  <si>
    <r>
      <rPr>
        <sz val="10"/>
        <rFont val="Arial"/>
        <family val="2"/>
        <b/>
      </rPr>
      <t xml:space="preserve">Inter-division</t>
    </r>
  </si>
  <si>
    <r>
      <rPr>
        <sz val="10"/>
        <rFont val="Arial"/>
        <family val="2"/>
        <b/>
      </rPr>
      <t xml:space="preserve">Total net sales, change %</t>
    </r>
  </si>
  <si>
    <r>
      <rPr>
        <sz val="10"/>
        <rFont val="Arial"/>
        <family val="2"/>
      </rPr>
      <t xml:space="preserve">Gain on sale of shares</t>
    </r>
  </si>
  <si>
    <r>
      <rPr>
        <sz val="10"/>
        <rFont val="Arial"/>
        <family val="2"/>
      </rPr>
      <t xml:space="preserve">Restructuring costs</t>
    </r>
  </si>
  <si>
    <r>
      <rPr>
        <sz val="10"/>
        <rFont val="Arial"/>
        <family val="2"/>
      </rPr>
      <t xml:space="preserve">L&amp;T total</t>
    </r>
  </si>
  <si>
    <r>
      <rPr>
        <sz val="10"/>
        <rFont val="Arial"/>
        <family val="2"/>
      </rPr>
      <t xml:space="preserve">Total number of full-time and part-time employees at end of period</t>
    </r>
  </si>
  <si>
    <r>
      <rPr>
        <sz val="12"/>
        <rFont val="Arial"/>
        <family val="2"/>
        <b/>
      </rPr>
      <t xml:space="preserve">SEGMENT INFORMATION</t>
    </r>
  </si>
  <si>
    <r>
      <rPr>
        <sz val="10"/>
        <rFont val="Arial"/>
        <family val="2"/>
        <b/>
      </rPr>
      <t xml:space="preserve">OTHER SEGMENT INFORMATION </t>
    </r>
  </si>
  <si>
    <r>
      <rPr>
        <sz val="12"/>
        <color indexed="8"/>
        <rFont val="Arial"/>
        <family val="2"/>
        <b/>
      </rPr>
      <t xml:space="preserve">CONSOLIDATED STATEMENT OF CHANGES IN EQUITY</t>
    </r>
  </si>
  <si>
    <r>
      <rPr>
        <sz val="10"/>
        <rFont val="Arial"/>
        <family val="2"/>
      </rPr>
      <t xml:space="preserve">Customer contracts arising from acquisitions</t>
    </r>
  </si>
  <si>
    <r>
      <rPr>
        <sz val="10"/>
        <rFont val="Arial"/>
        <family val="2"/>
      </rPr>
      <t xml:space="preserve">Agreements on prohibition of competition</t>
    </r>
  </si>
  <si>
    <r>
      <rPr>
        <sz val="10"/>
        <rFont val="Arial"/>
        <family val="2"/>
      </rPr>
      <t xml:space="preserve">Borrowings</t>
    </r>
  </si>
  <si>
    <r>
      <rPr>
        <sz val="10"/>
        <rFont val="Arial"/>
        <family val="2"/>
      </rPr>
      <t xml:space="preserve">Renewable Energy Sources</t>
    </r>
  </si>
  <si>
    <r>
      <rPr>
        <sz val="10"/>
        <rFont val="Arial"/>
        <family val="2"/>
      </rPr>
      <t xml:space="preserve">Acquisition of own shares</t>
    </r>
  </si>
  <si>
    <r>
      <rPr>
        <sz val="10"/>
        <rFont val="Arial"/>
        <family val="2"/>
      </rPr>
      <t xml:space="preserve">Mortgages on rights of tenancy</t>
    </r>
  </si>
  <si>
    <r>
      <rPr>
        <sz val="10"/>
        <rFont val="Arial"/>
        <family val="2"/>
      </rPr>
      <t xml:space="preserve">Gearing, %</t>
    </r>
  </si>
  <si>
    <r>
      <rPr>
        <sz val="10"/>
        <rFont val="Arial"/>
        <family val="2"/>
      </rPr>
      <t xml:space="preserve">Maturity later than one year and not later than five years </t>
    </r>
  </si>
  <si>
    <r>
      <rPr>
        <sz val="10"/>
        <rFont val="Arial"/>
        <family val="2"/>
      </rPr>
      <t xml:space="preserve">Total </t>
    </r>
  </si>
  <si>
    <r>
      <rPr>
        <sz val="10"/>
        <rFont val="Arial"/>
        <family val="2"/>
      </rPr>
      <t xml:space="preserve">Commodity derivatives</t>
    </r>
  </si>
  <si>
    <r>
      <rPr>
        <sz val="10"/>
        <rFont val="Arial"/>
        <family val="2"/>
      </rPr>
      <t xml:space="preserve">Nominal values of diesel swaps</t>
    </r>
  </si>
  <si>
    <r>
      <rPr>
        <sz val="10"/>
        <rFont val="Arial"/>
        <family val="2"/>
      </rPr>
      <t xml:space="preserve">Commodity derivative contracts were signed for the hedging of future diesel oil purchases. IAS 39-compliant hedge accounting is applied to these contracts, and the effective change in fair value is recognised in the hedging reserve within equity.  The fair values of commodity derivatives are based on market prices on the balance sheet date. </t>
    </r>
  </si>
  <si>
    <r>
      <rPr>
        <sz val="10"/>
        <rFont val="Arial"/>
        <family val="2"/>
      </rPr>
      <t xml:space="preserve">Non-controlling interest</t>
    </r>
  </si>
  <si>
    <r>
      <rPr>
        <sz val="10"/>
        <rFont val="Arial"/>
        <family val="2"/>
      </rPr>
      <t xml:space="preserve">Non-controlling interest</t>
    </r>
  </si>
  <si>
    <r>
      <rPr>
        <sz val="10"/>
        <rFont val="Arial"/>
        <family val="2"/>
      </rPr>
      <t xml:space="preserve">Invested unrestricted equity reserve</t>
    </r>
  </si>
  <si>
    <r>
      <rPr>
        <sz val="10"/>
        <rFont val="Arial"/>
        <family val="2"/>
      </rPr>
      <t xml:space="preserve">Revaluation reserve</t>
    </r>
  </si>
  <si>
    <r>
      <rPr>
        <sz val="10"/>
        <rFont val="Arial"/>
        <family val="2"/>
      </rPr>
      <t xml:space="preserve">Current available-for-sale financial assets</t>
    </r>
  </si>
  <si>
    <r>
      <rPr>
        <sz val="10"/>
        <rFont val="Arial"/>
        <family val="2"/>
      </rPr>
      <t xml:space="preserve">Currency translation differences, non-controlling interest</t>
    </r>
  </si>
  <si>
    <r>
      <rPr>
        <sz val="10"/>
        <rFont val="Arial"/>
        <family val="2"/>
      </rPr>
      <t xml:space="preserve"> </t>
    </r>
  </si>
  <si>
    <r>
      <rPr>
        <sz val="10"/>
        <rFont val="Arial"/>
        <family val="2"/>
      </rPr>
      <t xml:space="preserve">Capital repayment</t>
    </r>
  </si>
  <si>
    <r>
      <rPr>
        <sz val="10"/>
        <rFont val="Arial"/>
        <family val="2"/>
      </rPr>
      <t xml:space="preserve">Available-for-sale financial assets</t>
    </r>
  </si>
  <si>
    <r>
      <rPr>
        <sz val="10"/>
        <rFont val="Arial"/>
        <family val="2"/>
      </rPr>
      <t xml:space="preserve">Dividends paid and other asset distribution</t>
    </r>
  </si>
  <si>
    <r>
      <rPr>
        <sz val="10"/>
        <rFont val="Arial"/>
        <family val="2"/>
      </rPr>
      <t xml:space="preserve">Interest rate swaps</t>
    </r>
  </si>
  <si>
    <r>
      <rPr>
        <sz val="12"/>
        <rFont val="Arial"/>
        <family val="2"/>
        <b/>
      </rPr>
      <t xml:space="preserve">CONSOLIDATED INCOME STATEMENT</t>
    </r>
  </si>
  <si>
    <r>
      <rPr>
        <sz val="12"/>
        <rFont val="Arial"/>
        <family val="2"/>
        <b/>
      </rPr>
      <t xml:space="preserve">CONSOLIDATED STATEMENT OF COMPREHENSIVE INCOME</t>
    </r>
  </si>
  <si>
    <r>
      <rPr>
        <sz val="10"/>
        <rFont val="Arial"/>
        <family val="2"/>
      </rPr>
      <t xml:space="preserve">Equity ratio, %</t>
    </r>
  </si>
  <si>
    <r>
      <rPr>
        <sz val="10"/>
        <rFont val="Arial"/>
        <family val="2"/>
      </rPr>
      <t xml:space="preserve">Industrial Services</t>
    </r>
  </si>
  <si>
    <r>
      <rPr>
        <sz val="10"/>
        <rFont val="Arial"/>
        <family val="2"/>
      </rPr>
      <t xml:space="preserve">Facility Services</t>
    </r>
  </si>
  <si>
    <r>
      <rPr>
        <sz val="10"/>
        <rFont val="Arial"/>
        <family val="2"/>
      </rPr>
      <t xml:space="preserve">Items arising from re-measurement of defined benefit plans </t>
    </r>
  </si>
  <si>
    <r>
      <rPr>
        <sz val="10"/>
        <rFont val="Arial"/>
        <family val="2"/>
        <b/>
      </rPr>
      <t xml:space="preserve">FINANCIAL ASSETS AND LIABILITIES BY CATEGORY</t>
    </r>
  </si>
  <si>
    <r>
      <rPr>
        <sz val="10"/>
        <rFont val="Arial"/>
        <family val="2"/>
      </rPr>
      <t xml:space="preserve">Financial assets and liabilities
at fair value through profit or loss</t>
    </r>
  </si>
  <si>
    <r>
      <rPr>
        <sz val="10"/>
        <rFont val="Arial"/>
        <family val="2"/>
      </rPr>
      <t xml:space="preserve">Loans and other receivables</t>
    </r>
  </si>
  <si>
    <r>
      <rPr>
        <sz val="10"/>
        <rFont val="Arial"/>
        <family val="2"/>
      </rPr>
      <t xml:space="preserve">Financial liabilities
measured at amortised cost</t>
    </r>
  </si>
  <si>
    <r>
      <rPr>
        <sz val="10"/>
        <rFont val="Arial"/>
        <family val="2"/>
      </rPr>
      <t xml:space="preserve">Derivatives
under hedge accounting</t>
    </r>
  </si>
  <si>
    <r>
      <rPr>
        <sz val="10"/>
        <rFont val="Arial"/>
        <family val="2"/>
      </rPr>
      <t xml:space="preserve">Carrying amounts by balance sheet item</t>
    </r>
  </si>
  <si>
    <r>
      <rPr>
        <sz val="10"/>
        <rFont val="Arial"/>
        <family val="2"/>
      </rPr>
      <t xml:space="preserve">Fair values by balance sheet item</t>
    </r>
  </si>
  <si>
    <r>
      <rPr>
        <sz val="10"/>
        <rFont val="Arial"/>
        <family val="2"/>
        <b/>
      </rPr>
      <t xml:space="preserve">Non-current financial assets</t>
    </r>
  </si>
  <si>
    <r>
      <rPr>
        <sz val="10"/>
        <rFont val="Arial"/>
        <family val="2"/>
      </rPr>
      <t xml:space="preserve">Finance lease receivables</t>
    </r>
  </si>
  <si>
    <r>
      <rPr>
        <sz val="10"/>
        <rFont val="Arial"/>
        <family val="2"/>
        <b/>
      </rPr>
      <t xml:space="preserve">Current financial assets</t>
    </r>
  </si>
  <si>
    <r>
      <rPr>
        <sz val="10"/>
        <rFont val="Arial"/>
        <family val="2"/>
      </rPr>
      <t xml:space="preserve">Total financial assets</t>
    </r>
  </si>
  <si>
    <r>
      <rPr>
        <sz val="10"/>
        <rFont val="Arial"/>
        <family val="2"/>
        <b/>
      </rPr>
      <t xml:space="preserve">Non-current financial liabilities</t>
    </r>
  </si>
  <si>
    <r>
      <rPr>
        <sz val="10"/>
        <rFont val="Arial"/>
        <family val="2"/>
        <b/>
      </rPr>
      <t xml:space="preserve">Current financial liabilities</t>
    </r>
  </si>
  <si>
    <r>
      <rPr>
        <sz val="10"/>
        <rFont val="Arial"/>
        <family val="2"/>
      </rPr>
      <t xml:space="preserve">Total financial liabilities</t>
    </r>
  </si>
  <si>
    <r>
      <rPr>
        <sz val="10"/>
        <rFont val="Arial"/>
        <family val="2"/>
      </rPr>
      <t xml:space="preserve">Hedging reserve</t>
    </r>
  </si>
  <si>
    <r>
      <rPr>
        <sz val="10"/>
        <rFont val="Arial"/>
        <family val="2"/>
        <b/>
      </rPr>
      <t xml:space="preserve">Items not to be recognised through profit or loss</t>
    </r>
  </si>
  <si>
    <r>
      <rPr>
        <sz val="10"/>
        <rFont val="Arial"/>
        <family val="2"/>
        <b/>
      </rPr>
      <t xml:space="preserve">Items potentially to be recognised through profit or loss</t>
    </r>
  </si>
  <si>
    <r>
      <rPr>
        <sz val="10"/>
        <rFont val="Arial"/>
        <family val="2"/>
      </rPr>
      <t xml:space="preserve">Items potentially to be recognised through profit or loss, total</t>
    </r>
  </si>
  <si>
    <r>
      <rPr>
        <sz val="10"/>
        <rFont val="Arial"/>
        <family val="2"/>
      </rPr>
      <t xml:space="preserve">Items not to be recognised through profit or loss, total</t>
    </r>
  </si>
  <si>
    <r>
      <rPr>
        <sz val="10"/>
        <rFont val="Arial"/>
        <family val="2"/>
      </rPr>
      <t xml:space="preserve">Gain on sale of L&amp;T Biowatti Oy equipment</t>
    </r>
  </si>
  <si>
    <r>
      <rPr>
        <sz val="12"/>
        <rFont val="Arial"/>
        <family val="2"/>
        <b/>
      </rPr>
      <t xml:space="preserve">TAX EFFECTS, OTHER COMPREHENSIVE INCOME ITEMS</t>
    </r>
  </si>
  <si>
    <r>
      <rPr>
        <sz val="10"/>
        <rFont val="Arial"/>
        <family val="2"/>
        <b/>
      </rPr>
      <t xml:space="preserve">Before</t>
    </r>
    <r>
      <rPr>
        <sz val="10"/>
        <rFont val="Arial"/>
        <family val="2"/>
      </rPr>
      <t xml:space="preserve">
</t>
    </r>
    <r>
      <rPr>
        <sz val="10"/>
        <rFont val="Arial"/>
        <family val="2"/>
        <b/>
      </rPr>
      <t xml:space="preserve">taxes</t>
    </r>
  </si>
  <si>
    <r>
      <rPr>
        <sz val="10"/>
        <rFont val="Arial"/>
        <family val="2"/>
        <b/>
      </rPr>
      <t xml:space="preserve">Tax effect</t>
    </r>
  </si>
  <si>
    <r>
      <rPr>
        <sz val="10"/>
        <rFont val="Arial"/>
        <family val="2"/>
        <b/>
      </rPr>
      <t xml:space="preserve">After </t>
    </r>
    <r>
      <rPr>
        <sz val="10"/>
        <rFont val="Arial"/>
        <family val="2"/>
      </rPr>
      <t xml:space="preserve">
</t>
    </r>
    <r>
      <rPr>
        <sz val="10"/>
        <rFont val="Arial"/>
        <family val="2"/>
        <b/>
      </rPr>
      <t xml:space="preserve">taxes</t>
    </r>
  </si>
  <si>
    <r>
      <rPr>
        <sz val="10"/>
        <rFont val="Arial"/>
        <family val="2"/>
      </rPr>
      <t xml:space="preserve">     Current available-for-sale investments</t>
    </r>
  </si>
  <si>
    <r>
      <rPr>
        <sz val="10"/>
        <rFont val="Arial"/>
        <family val="2"/>
      </rPr>
      <t xml:space="preserve">Other comprehensive income items</t>
    </r>
  </si>
  <si>
    <r>
      <rPr>
        <sz val="10"/>
        <rFont val="Arial"/>
        <family val="2"/>
      </rPr>
      <t xml:space="preserve">P/E ratio</t>
    </r>
  </si>
  <si>
    <r>
      <rPr>
        <sz val="10"/>
        <rFont val="Arial"/>
        <family val="2"/>
      </rPr>
      <t xml:space="preserve">Revaluation reserve</t>
    </r>
  </si>
  <si>
    <r>
      <rPr>
        <sz val="10"/>
        <rFont val="Arial"/>
        <family val="2"/>
      </rPr>
      <t xml:space="preserve">Invested unrestricted equity reserve</t>
    </r>
  </si>
  <si>
    <r>
      <rPr>
        <sz val="10"/>
        <rFont val="Arial"/>
        <family val="2"/>
      </rPr>
      <t xml:space="preserve">Non-controlling interest</t>
    </r>
  </si>
  <si>
    <r>
      <rPr>
        <sz val="10"/>
        <rFont val="Arial"/>
        <family val="2"/>
      </rPr>
      <t xml:space="preserve">Comprehensive income</t>
    </r>
  </si>
  <si>
    <r>
      <rPr>
        <sz val="10"/>
        <rFont val="Arial"/>
        <family val="2"/>
      </rPr>
      <t xml:space="preserve">Profit for the period</t>
    </r>
  </si>
  <si>
    <r>
      <rPr>
        <sz val="10"/>
        <rFont val="Arial"/>
        <family val="2"/>
      </rPr>
      <t xml:space="preserve">Hedging reserve, change in fair value</t>
    </r>
  </si>
  <si>
    <r>
      <rPr>
        <sz val="10"/>
        <rFont val="Arial"/>
        <family val="2"/>
      </rPr>
      <t xml:space="preserve">Total comprehensive income</t>
    </r>
  </si>
  <si>
    <r>
      <rPr>
        <sz val="10"/>
        <rFont val="Arial"/>
        <family val="2"/>
      </rPr>
      <t xml:space="preserve">Transactions with shareholders</t>
    </r>
  </si>
  <si>
    <r>
      <rPr>
        <sz val="10"/>
        <rFont val="Arial"/>
        <family val="2"/>
      </rPr>
      <t xml:space="preserve">Transactions with shareholders, total</t>
    </r>
  </si>
  <si>
    <r>
      <rPr>
        <sz val="10"/>
        <rFont val="Arial"/>
        <family val="2"/>
      </rPr>
      <t xml:space="preserve">Currency translation differences</t>
    </r>
  </si>
  <si>
    <r>
      <rPr>
        <sz val="10"/>
        <rFont val="Arial"/>
        <family val="2"/>
      </rPr>
      <t xml:space="preserve">Revaluation reserve</t>
    </r>
  </si>
  <si>
    <r>
      <rPr>
        <sz val="10"/>
        <rFont val="Arial"/>
        <family val="2"/>
      </rPr>
      <t xml:space="preserve">  Hedging reserve, change in fair value</t>
    </r>
  </si>
  <si>
    <r>
      <rPr>
        <sz val="10"/>
        <rFont val="Arial"/>
        <family val="2"/>
      </rPr>
      <t xml:space="preserve">  Available-for-sale financial assets</t>
    </r>
  </si>
  <si>
    <r>
      <rPr>
        <sz val="10"/>
        <rFont val="Arial"/>
        <family val="2"/>
      </rPr>
      <t xml:space="preserve">  Currency translation differences</t>
    </r>
  </si>
  <si>
    <r>
      <rPr>
        <sz val="10"/>
        <rFont val="Arial"/>
        <family val="2"/>
      </rPr>
      <t xml:space="preserve">Dividends paid</t>
    </r>
  </si>
  <si>
    <r>
      <rPr>
        <sz val="10"/>
        <rFont val="Arial"/>
        <family val="2"/>
      </rPr>
      <t xml:space="preserve">Dividend/share, EUR</t>
    </r>
  </si>
  <si>
    <r>
      <rPr>
        <sz val="10"/>
        <rFont val="Arial"/>
        <family val="2"/>
      </rPr>
      <t xml:space="preserve">Effective dividend yield, % </t>
    </r>
  </si>
  <si>
    <r>
      <rPr>
        <sz val="10"/>
        <rFont val="Arial"/>
        <family val="2"/>
      </rPr>
      <t xml:space="preserve">Other changes</t>
    </r>
  </si>
  <si>
    <r>
      <rPr>
        <sz val="10"/>
        <rFont val="Arial"/>
        <family val="2"/>
      </rPr>
      <t xml:space="preserve">Share-based benefits</t>
    </r>
  </si>
  <si>
    <r>
      <rPr>
        <sz val="10"/>
        <rFont val="Arial"/>
        <family val="2"/>
      </rPr>
      <t xml:space="preserve">Dividends returned</t>
    </r>
  </si>
  <si>
    <r>
      <rPr>
        <sz val="10"/>
        <rFont val="Arial"/>
        <family val="2"/>
      </rPr>
      <t xml:space="preserve">Dividend/earnings, %</t>
    </r>
  </si>
  <si>
    <r>
      <rPr>
        <sz val="10"/>
        <rFont val="Arial"/>
        <family val="2"/>
      </rPr>
      <t xml:space="preserve">Interest-bearing liabilities</t>
    </r>
  </si>
  <si>
    <r>
      <rPr>
        <sz val="10"/>
        <rFont val="Arial"/>
        <family val="2"/>
      </rPr>
      <t xml:space="preserve">Other intangible assets arising from business acquisitions</t>
    </r>
  </si>
  <si>
    <r>
      <rPr>
        <sz val="10"/>
        <rFont val="Arial"/>
        <family val="2"/>
      </rPr>
      <t xml:space="preserve">EUR million</t>
    </r>
  </si>
  <si>
    <r>
      <rPr>
        <sz val="10"/>
        <rFont val="Arial"/>
        <family val="2"/>
      </rPr>
      <t xml:space="preserve">Equity on 1 Jan. 2014</t>
    </r>
  </si>
  <si>
    <r>
      <rPr>
        <sz val="10"/>
        <rFont val="Arial"/>
        <family val="2"/>
      </rPr>
      <t xml:space="preserve">Gross capital expenditure, EUR million</t>
    </r>
  </si>
  <si>
    <r>
      <rPr>
        <sz val="10"/>
        <rFont val="Arial"/>
        <family val="2"/>
      </rPr>
      <t xml:space="preserve">Depreciation, amortisation and impairment, EUR million</t>
    </r>
  </si>
  <si>
    <r>
      <rPr>
        <sz val="10"/>
        <rFont val="Arial"/>
        <family val="2"/>
      </rPr>
      <t xml:space="preserve">Net interest-bearing liabilities, EUR million</t>
    </r>
  </si>
  <si>
    <r>
      <rPr>
        <sz val="10"/>
        <rFont val="Arial"/>
        <family val="2"/>
      </rPr>
      <t xml:space="preserve">-</t>
    </r>
  </si>
  <si>
    <r>
      <rPr>
        <sz val="10"/>
        <rFont val="Arial"/>
        <family val="2"/>
      </rPr>
      <t xml:space="preserve">Fair value hierarchy level
   </t>
    </r>
  </si>
  <si>
    <r>
      <rPr>
        <sz val="10"/>
        <rFont val="Arial"/>
        <family val="2"/>
      </rPr>
      <t xml:space="preserve">Nominal values of interest rate swaps</t>
    </r>
  </si>
  <si>
    <r>
      <rPr>
        <sz val="10"/>
        <rFont val="Arial"/>
        <family val="2"/>
      </rPr>
      <t xml:space="preserve">The interest rate swaps are used for the hedging of cash flow related to floating rate loans, and hedge accounting under IAS 39 has been applied to them. The hedges have been effective, and the changes in their fair values are shown on the consolidated statement of comprehensive income for the period.  The fair values of the swap contracts are based on the market data on the balance sheet date.</t>
    </r>
  </si>
  <si>
    <r>
      <rPr>
        <sz val="10"/>
        <rFont val="Arial"/>
        <family val="2"/>
      </rPr>
      <t xml:space="preserve">Divestment of Latvian business operations</t>
    </r>
  </si>
  <si>
    <r>
      <rPr>
        <sz val="10"/>
        <rFont val="Arial"/>
        <family val="2"/>
      </rPr>
      <t xml:space="preserve">L&amp;T Recoil Oy</t>
    </r>
  </si>
  <si>
    <r>
      <rPr>
        <sz val="10"/>
        <rFont val="Arial"/>
        <family val="2"/>
      </rPr>
      <t xml:space="preserve">Currency translation differences recognised in profit or loss</t>
    </r>
  </si>
  <si>
    <r>
      <rPr>
        <sz val="10"/>
        <rFont val="Arial"/>
        <family val="2"/>
      </rPr>
      <t xml:space="preserve">Investments</t>
    </r>
  </si>
  <si>
    <r>
      <rPr>
        <sz val="10"/>
        <rFont val="Arial"/>
        <family val="2"/>
      </rPr>
      <t xml:space="preserve">Receivables</t>
    </r>
  </si>
  <si>
    <r>
      <rPr>
        <sz val="10"/>
        <rFont val="Arial"/>
        <family val="2"/>
      </rPr>
      <t xml:space="preserve">Deferred tax liabilities</t>
    </r>
  </si>
  <si>
    <r>
      <rPr>
        <sz val="10"/>
        <rFont val="Arial"/>
        <family val="2"/>
      </rPr>
      <t xml:space="preserve">Net assets acquired</t>
    </r>
  </si>
  <si>
    <r>
      <rPr>
        <sz val="10"/>
        <rFont val="Arial"/>
        <family val="2"/>
      </rPr>
      <t xml:space="preserve">Total consideration</t>
    </r>
  </si>
  <si>
    <r>
      <rPr>
        <sz val="10"/>
        <rFont val="Arial"/>
        <family val="2"/>
      </rPr>
      <t xml:space="preserve">Effect on cash flow</t>
    </r>
  </si>
  <si>
    <r>
      <rPr>
        <sz val="10"/>
        <rFont val="Arial"/>
        <family val="2"/>
      </rPr>
      <t xml:space="preserve">Consideration paid in cash</t>
    </r>
  </si>
  <si>
    <r>
      <rPr>
        <sz val="10"/>
        <rFont val="Arial"/>
        <family val="2"/>
      </rPr>
      <t xml:space="preserve">Cash and cash equivalents of the acquired company</t>
    </r>
  </si>
  <si>
    <r>
      <rPr>
        <sz val="12"/>
        <rFont val="Arial"/>
        <family val="2"/>
        <b/>
      </rPr>
      <t xml:space="preserve">BUSINESS ACQUISITIONS, COMBINED</t>
    </r>
  </si>
  <si>
    <r>
      <rPr>
        <sz val="10"/>
        <rFont val="Arial"/>
        <family val="2"/>
      </rPr>
      <t xml:space="preserve">Cash flow from investing activities</t>
    </r>
  </si>
  <si>
    <r>
      <rPr>
        <sz val="10"/>
        <rFont val="Arial"/>
        <family val="2"/>
      </rPr>
      <t xml:space="preserve">Other financing items</t>
    </r>
  </si>
  <si>
    <r>
      <rPr>
        <sz val="10"/>
        <rFont val="Arial"/>
        <family val="2"/>
      </rPr>
      <t xml:space="preserve">Fair value, EUR million </t>
    </r>
  </si>
  <si>
    <r>
      <rPr>
        <sz val="10"/>
        <rFont val="Arial"/>
        <family val="2"/>
      </rPr>
      <t xml:space="preserve">Other non-recurring items</t>
    </r>
  </si>
  <si>
    <r>
      <rPr>
        <sz val="10"/>
        <rFont val="Arial"/>
        <family val="2"/>
        <b/>
      </rPr>
      <t xml:space="preserve">1–12/2014</t>
    </r>
  </si>
  <si>
    <r>
      <rPr>
        <sz val="10"/>
        <rFont val="Arial"/>
        <family val="2"/>
      </rPr>
      <t xml:space="preserve">12/2014</t>
    </r>
  </si>
  <si>
    <r>
      <rPr>
        <sz val="10"/>
        <rFont val="Arial"/>
        <family val="2"/>
        <b/>
      </rPr>
      <t xml:space="preserve">10–12/2014</t>
    </r>
  </si>
  <si>
    <r>
      <rPr>
        <sz val="10"/>
        <rFont val="Arial"/>
        <family val="2"/>
      </rPr>
      <t xml:space="preserve">Proceeds from sale of subsidiaries and businesses, net of sold cash</t>
    </r>
  </si>
  <si>
    <r>
      <rPr>
        <sz val="10"/>
        <rFont val="Arial"/>
        <family val="2"/>
      </rPr>
      <t xml:space="preserve">Non-recurring items total</t>
    </r>
  </si>
  <si>
    <r>
      <rPr>
        <sz val="10"/>
        <rFont val="Arial"/>
        <family val="2"/>
      </rPr>
      <t xml:space="preserve">Acquisition of own shares</t>
    </r>
  </si>
  <si>
    <r>
      <rPr>
        <sz val="10"/>
        <rFont val="Arial"/>
        <family val="2"/>
      </rPr>
      <t xml:space="preserve">L&amp;T Recoil Oy guarantee commitment</t>
    </r>
  </si>
  <si>
    <r>
      <rPr>
        <sz val="10"/>
        <rFont val="Arial"/>
        <family val="2"/>
      </rPr>
      <t xml:space="preserve">160.0*</t>
    </r>
  </si>
  <si>
    <r>
      <rPr>
        <sz val="10"/>
        <rFont val="Arial"/>
        <family val="2"/>
      </rPr>
      <t xml:space="preserve">5.0*</t>
    </r>
  </si>
  <si>
    <r>
      <rPr>
        <sz val="10"/>
        <rFont val="Arial"/>
        <family val="2"/>
      </rPr>
      <t xml:space="preserve">Currency derivatives</t>
    </r>
  </si>
  <si>
    <r>
      <rPr>
        <sz val="10"/>
        <rFont val="Arial"/>
        <family val="2"/>
      </rPr>
      <t xml:space="preserve">Nominal values of forward contracts and currency swaps</t>
    </r>
  </si>
  <si>
    <r>
      <rPr>
        <sz val="10"/>
        <rFont val="Arial"/>
        <family val="2"/>
      </rPr>
      <t xml:space="preserve">Maturity not later than one year</t>
    </r>
  </si>
  <si>
    <r>
      <rPr>
        <sz val="10"/>
        <rFont val="Arial"/>
        <family val="2"/>
      </rPr>
      <t xml:space="preserve">Hedge accounting under IAS 39 has not been applied to forward contracts.</t>
    </r>
  </si>
  <si>
    <r>
      <rPr>
        <sz val="10"/>
        <rFont val="Arial"/>
        <family val="2"/>
      </rPr>
      <t xml:space="preserve">Changes in fair value have been recognised in financial income and expenses.</t>
    </r>
  </si>
  <si>
    <r>
      <rPr>
        <sz val="10"/>
        <rFont val="Arial"/>
        <family val="2"/>
      </rPr>
      <t xml:space="preserve">Financial income and expenses, net</t>
    </r>
  </si>
  <si>
    <r>
      <rPr>
        <sz val="10"/>
        <rFont val="Arial"/>
        <family val="2"/>
      </rPr>
      <t xml:space="preserve">* EVA = operating profit - cost calculated on invested capital (average of four quarters) WACC: 2015 6.51%, 2014 6.58%</t>
    </r>
  </si>
  <si>
    <r>
      <rPr>
        <sz val="10"/>
        <rFont val="Arial"/>
        <family val="2"/>
      </rPr>
      <t xml:space="preserve">Equity on 1 Jan. 2015</t>
    </r>
  </si>
  <si>
    <r>
      <rPr>
        <sz val="10"/>
        <rFont val="Arial"/>
        <family val="2"/>
        <b/>
      </rPr>
      <t xml:space="preserve">1–3/2015</t>
    </r>
  </si>
  <si>
    <r>
      <rPr>
        <sz val="10"/>
        <rFont val="Arial"/>
        <family val="2"/>
        <b/>
      </rPr>
      <t xml:space="preserve">Fair value, total</t>
    </r>
  </si>
  <si>
    <r>
      <rPr>
        <sz val="10"/>
        <rFont val="Arial"/>
        <family val="2"/>
        <b/>
      </rPr>
      <t xml:space="preserve">7–9/2015</t>
    </r>
  </si>
  <si>
    <r>
      <rPr>
        <sz val="10"/>
        <rFont val="Arial"/>
        <family val="2"/>
        <b/>
      </rPr>
      <t xml:space="preserve">4–6/2015</t>
    </r>
  </si>
  <si>
    <r>
      <rPr>
        <sz val="10"/>
        <rFont val="Arial"/>
        <family val="2"/>
        <b/>
      </rPr>
      <t xml:space="preserve">10–12/2015</t>
    </r>
  </si>
  <si>
    <r>
      <rPr>
        <sz val="10"/>
        <rFont val="Arial"/>
        <family val="2"/>
        <b/>
      </rPr>
      <t xml:space="preserve">1–12/2015</t>
    </r>
  </si>
  <si>
    <r>
      <rPr>
        <sz val="10"/>
        <rFont val="Arial"/>
        <family val="2"/>
      </rPr>
      <t xml:space="preserve">12/2015</t>
    </r>
  </si>
  <si>
    <r>
      <rPr>
        <sz val="10"/>
        <rFont val="Arial"/>
        <family val="2"/>
      </rPr>
      <t xml:space="preserve">Prepayments for Group companies and businesses</t>
    </r>
  </si>
  <si>
    <r>
      <rPr>
        <sz val="10"/>
        <rFont val="Arial"/>
        <family val="2"/>
      </rPr>
      <t xml:space="preserve">Equity on 31 Dec. 2014</t>
    </r>
  </si>
  <si>
    <r>
      <rPr>
        <sz val="10"/>
        <rFont val="Arial"/>
        <family val="2"/>
      </rPr>
      <t xml:space="preserve">Equity on 31 Dec. 2015</t>
    </r>
  </si>
  <si>
    <r>
      <rPr>
        <sz val="10"/>
        <rFont val="Arial"/>
        <family val="2"/>
      </rPr>
      <t xml:space="preserve">EUR million               31 December 2015</t>
    </r>
  </si>
  <si>
    <r>
      <rPr>
        <sz val="10"/>
        <rFont val="Arial"/>
        <family val="2"/>
      </rPr>
      <t xml:space="preserve">EUR million               31 December 2014</t>
    </r>
  </si>
  <si>
    <r>
      <rPr>
        <sz val="10"/>
        <rFont val="Arial"/>
        <family val="2"/>
      </rPr>
      <t xml:space="preserve">LASSILA &amp; TIKANOJA </t>
    </r>
  </si>
  <si>
    <r>
      <rPr>
        <sz val="10"/>
        <rFont val="Arial"/>
        <family val="2"/>
        <b/>
      </rPr>
      <t xml:space="preserve">1–12/2015</t>
    </r>
  </si>
  <si>
    <r>
      <rPr>
        <sz val="10"/>
        <rFont val="Arial"/>
        <family val="2"/>
        <b/>
      </rPr>
      <t xml:space="preserve">1–12/2014</t>
    </r>
  </si>
  <si>
    <r>
      <rPr>
        <sz val="10"/>
        <rFont val="Arial"/>
        <family val="2"/>
        <b/>
      </rPr>
      <t xml:space="preserve">EUR million</t>
    </r>
  </si>
  <si>
    <r>
      <rPr>
        <sz val="10"/>
        <rFont val="Arial"/>
        <family val="2"/>
        <b/>
      </rPr>
      <t xml:space="preserve">Fair value, total</t>
    </r>
  </si>
  <si>
    <r>
      <rPr>
        <sz val="10"/>
        <rFont val="Arial"/>
        <family val="2"/>
      </rPr>
      <t xml:space="preserve">EUR million</t>
    </r>
  </si>
  <si>
    <r>
      <rPr>
        <sz val="10"/>
        <rFont val="Arial"/>
        <family val="2"/>
        <b/>
      </rPr>
      <t xml:space="preserve">1–12/2015</t>
    </r>
  </si>
  <si>
    <r>
      <rPr>
        <sz val="10"/>
        <rFont val="Arial"/>
        <family val="2"/>
        <b/>
      </rPr>
      <t xml:space="preserve">1–12/2014</t>
    </r>
  </si>
  <si>
    <r>
      <rPr>
        <sz val="10"/>
        <rFont val="Arial"/>
        <family val="2"/>
      </rPr>
      <t xml:space="preserve">EUR million</t>
    </r>
  </si>
  <si>
    <r>
      <rPr>
        <sz val="10"/>
        <rFont val="Arial"/>
        <family val="2"/>
      </rPr>
      <t xml:space="preserve">Carrying amount at beginning of period</t>
    </r>
  </si>
  <si>
    <r>
      <rPr>
        <sz val="10"/>
        <rFont val="Arial"/>
        <family val="2"/>
      </rPr>
      <t xml:space="preserve">Business acquisitions</t>
    </r>
  </si>
  <si>
    <r>
      <rPr>
        <sz val="10"/>
        <rFont val="Arial"/>
        <family val="2"/>
      </rPr>
      <t xml:space="preserve">Other capital expenditure</t>
    </r>
  </si>
  <si>
    <r>
      <rPr>
        <sz val="10"/>
        <rFont val="Arial"/>
        <family val="2"/>
      </rPr>
      <t xml:space="preserve">Disposals</t>
    </r>
  </si>
  <si>
    <r>
      <rPr>
        <sz val="10"/>
        <rFont val="Arial"/>
        <family val="2"/>
      </rPr>
      <t xml:space="preserve">Depreciation, amortisation and impairment</t>
    </r>
  </si>
  <si>
    <r>
      <rPr>
        <sz val="10"/>
        <rFont val="Arial"/>
        <family val="2"/>
      </rPr>
      <t xml:space="preserve">Transfers between items</t>
    </r>
  </si>
  <si>
    <r>
      <rPr>
        <sz val="10"/>
        <rFont val="Arial"/>
        <family val="2"/>
      </rPr>
      <t xml:space="preserve">Exchange differences</t>
    </r>
  </si>
  <si>
    <r>
      <rPr>
        <sz val="10"/>
        <rFont val="Arial"/>
        <family val="2"/>
      </rPr>
      <t xml:space="preserve">Carrying amount at end of period</t>
    </r>
  </si>
  <si>
    <r>
      <rPr>
        <sz val="10"/>
        <rFont val="Arial"/>
        <family val="2"/>
      </rPr>
      <t xml:space="preserve">EUR million</t>
    </r>
  </si>
  <si>
    <r>
      <rPr>
        <sz val="10"/>
        <rFont val="Arial"/>
        <family val="2"/>
      </rPr>
      <t xml:space="preserve">-</t>
    </r>
  </si>
  <si>
    <r>
      <rPr>
        <sz val="10"/>
        <rFont val="Arial"/>
        <family val="2"/>
      </rPr>
      <t xml:space="preserve">LASSILA &amp; TIKANOJA  </t>
    </r>
  </si>
  <si>
    <r>
      <rPr>
        <sz val="10"/>
        <rFont val="Arial"/>
        <family val="2"/>
      </rPr>
      <t xml:space="preserve">Available-for-sale investments</t>
    </r>
  </si>
  <si>
    <r>
      <rPr>
        <sz val="10"/>
        <rFont val="Arial"/>
        <family val="2"/>
      </rPr>
      <t xml:space="preserve">Cash and cash equivalents</t>
    </r>
  </si>
  <si>
    <r>
      <rPr>
        <sz val="10"/>
        <rFont val="Arial"/>
        <family val="2"/>
      </rPr>
      <t xml:space="preserve">Other liabilities</t>
    </r>
  </si>
  <si>
    <r>
      <rPr>
        <sz val="10"/>
        <rFont val="Arial"/>
        <family val="2"/>
      </rPr>
      <t xml:space="preserve">Borrowings</t>
    </r>
  </si>
  <si>
    <r>
      <rPr>
        <sz val="10"/>
        <rFont val="Arial"/>
        <family val="2"/>
      </rPr>
      <t xml:space="preserve">Financial assets and liabilities
at fair value through profit or loss</t>
    </r>
  </si>
  <si>
    <r>
      <rPr>
        <sz val="10"/>
        <rFont val="Arial"/>
        <family val="2"/>
      </rPr>
      <t xml:space="preserve">Loans and other receivables</t>
    </r>
  </si>
  <si>
    <r>
      <rPr>
        <sz val="10"/>
        <rFont val="Arial"/>
        <family val="2"/>
      </rPr>
      <t xml:space="preserve">Available-for-sale financial assets</t>
    </r>
  </si>
  <si>
    <r>
      <rPr>
        <sz val="10"/>
        <rFont val="Arial"/>
        <family val="2"/>
      </rPr>
      <t xml:space="preserve">Financial liabilities
measured at amortised cost</t>
    </r>
  </si>
  <si>
    <r>
      <rPr>
        <sz val="10"/>
        <rFont val="Arial"/>
        <family val="2"/>
      </rPr>
      <t xml:space="preserve">Derivatives
under hedge accounting</t>
    </r>
  </si>
  <si>
    <r>
      <rPr>
        <sz val="10"/>
        <rFont val="Arial"/>
        <family val="2"/>
      </rPr>
      <t xml:space="preserve">Carrying amounts by balance sheet item</t>
    </r>
  </si>
  <si>
    <r>
      <rPr>
        <sz val="10"/>
        <rFont val="Arial"/>
        <family val="2"/>
      </rPr>
      <t xml:space="preserve">Fair values by balance sheet item</t>
    </r>
  </si>
  <si>
    <r>
      <rPr>
        <sz val="10"/>
        <rFont val="Arial"/>
        <family val="2"/>
      </rPr>
      <t xml:space="preserve">Fair value hierarchy level
   </t>
    </r>
  </si>
  <si>
    <r>
      <rPr>
        <sz val="10"/>
        <rFont val="Arial"/>
        <family val="2"/>
        <b/>
      </rPr>
      <t xml:space="preserve">Non-current financial assets</t>
    </r>
  </si>
  <si>
    <r>
      <rPr>
        <sz val="10"/>
        <rFont val="Arial"/>
        <family val="2"/>
      </rPr>
      <t xml:space="preserve">Available-for-sale investments</t>
    </r>
  </si>
  <si>
    <r>
      <rPr>
        <sz val="10"/>
        <rFont val="Arial"/>
        <family val="2"/>
      </rPr>
      <t xml:space="preserve">Finance lease receivables</t>
    </r>
  </si>
  <si>
    <r>
      <rPr>
        <sz val="10"/>
        <rFont val="Arial"/>
        <family val="2"/>
      </rPr>
      <t xml:space="preserve">Other receivables</t>
    </r>
  </si>
  <si>
    <r>
      <rPr>
        <sz val="10"/>
        <rFont val="Arial"/>
        <family val="2"/>
        <b/>
      </rPr>
      <t xml:space="preserve">Current financial assets</t>
    </r>
  </si>
  <si>
    <r>
      <rPr>
        <sz val="10"/>
        <rFont val="Arial"/>
        <family val="2"/>
      </rPr>
      <t xml:space="preserve">Available-for-sale investments</t>
    </r>
  </si>
  <si>
    <r>
      <rPr>
        <sz val="10"/>
        <rFont val="Arial"/>
        <family val="2"/>
      </rPr>
      <t xml:space="preserve">Trade and other receivables</t>
    </r>
  </si>
  <si>
    <r>
      <rPr>
        <sz val="10"/>
        <rFont val="Arial"/>
        <family val="2"/>
      </rPr>
      <t xml:space="preserve">Derivative receivables</t>
    </r>
  </si>
  <si>
    <r>
      <rPr>
        <sz val="10"/>
        <rFont val="Arial"/>
        <family val="2"/>
      </rPr>
      <t xml:space="preserve">Cash and cash equivalents</t>
    </r>
  </si>
  <si>
    <r>
      <rPr>
        <sz val="10"/>
        <rFont val="Arial"/>
        <family val="2"/>
      </rPr>
      <t xml:space="preserve">Total financial assets</t>
    </r>
  </si>
  <si>
    <r>
      <rPr>
        <sz val="10"/>
        <rFont val="Arial"/>
        <family val="2"/>
        <b/>
      </rPr>
      <t xml:space="preserve">Non-current financial liabilities</t>
    </r>
  </si>
  <si>
    <r>
      <rPr>
        <sz val="10"/>
        <rFont val="Arial"/>
        <family val="2"/>
      </rPr>
      <t xml:space="preserve">Borrowings</t>
    </r>
  </si>
  <si>
    <r>
      <rPr>
        <sz val="10"/>
        <rFont val="Arial"/>
        <family val="2"/>
      </rPr>
      <t xml:space="preserve">Other liabilities</t>
    </r>
  </si>
  <si>
    <r>
      <rPr>
        <sz val="10"/>
        <rFont val="Arial"/>
        <family val="2"/>
        <b/>
      </rPr>
      <t xml:space="preserve">Current financial liabilities</t>
    </r>
  </si>
  <si>
    <r>
      <rPr>
        <sz val="10"/>
        <rFont val="Arial"/>
        <family val="2"/>
      </rPr>
      <t xml:space="preserve">Borrowings</t>
    </r>
  </si>
  <si>
    <r>
      <rPr>
        <sz val="10"/>
        <rFont val="Arial"/>
        <family val="2"/>
      </rPr>
      <t xml:space="preserve">Trade and other payables</t>
    </r>
  </si>
  <si>
    <r>
      <rPr>
        <sz val="10"/>
        <rFont val="Arial"/>
        <family val="2"/>
      </rPr>
      <t xml:space="preserve">Derivative liabilities</t>
    </r>
  </si>
  <si>
    <r>
      <rPr>
        <sz val="10"/>
        <rFont val="Arial"/>
        <family val="2"/>
      </rPr>
      <t xml:space="preserve">Total financial liabilities</t>
    </r>
  </si>
  <si>
    <r>
      <rPr>
        <sz val="10"/>
        <rFont val="Arial"/>
        <family val="2"/>
      </rPr>
      <t xml:space="preserve">LASSILA &amp; TIKANOJA  </t>
    </r>
  </si>
  <si>
    <r>
      <rPr>
        <sz val="10"/>
        <rFont val="Arial"/>
        <family val="2"/>
      </rPr>
      <t xml:space="preserve">EUR million</t>
    </r>
  </si>
  <si>
    <r>
      <rPr>
        <sz val="10"/>
        <rFont val="Arial"/>
        <family val="2"/>
      </rPr>
      <t xml:space="preserve">EUR million</t>
    </r>
  </si>
  <si>
    <r>
      <rPr>
        <sz val="10"/>
        <rFont val="Arial"/>
        <family val="2"/>
      </rPr>
      <t xml:space="preserve">Total</t>
    </r>
  </si>
  <si>
    <r>
      <rPr>
        <sz val="10"/>
        <rFont val="Arial"/>
        <family val="2"/>
      </rPr>
      <t xml:space="preserve">EUR million</t>
    </r>
  </si>
  <si>
    <r>
      <rPr>
        <sz val="10"/>
        <rFont val="Arial"/>
        <family val="2"/>
      </rPr>
      <t xml:space="preserve">Maturity not later than one year </t>
    </r>
  </si>
  <si>
    <r>
      <rPr>
        <sz val="10"/>
        <rFont val="Arial"/>
        <family val="2"/>
      </rPr>
      <t xml:space="preserve">Maturity later than one year and not later than five years </t>
    </r>
  </si>
  <si>
    <r>
      <rPr>
        <sz val="10"/>
        <rFont val="Arial"/>
        <family val="2"/>
      </rPr>
      <t xml:space="preserve">Total</t>
    </r>
  </si>
  <si>
    <r>
      <rPr>
        <sz val="10"/>
        <rFont val="Arial"/>
        <family val="2"/>
      </rPr>
      <t xml:space="preserve">EUR million</t>
    </r>
  </si>
  <si>
    <r>
      <rPr>
        <sz val="10"/>
        <rFont val="Arial"/>
        <family val="2"/>
      </rPr>
      <t xml:space="preserve">Maturity not later than one year </t>
    </r>
  </si>
  <si>
    <r>
      <rPr>
        <sz val="10"/>
        <rFont val="Arial"/>
        <family val="2"/>
      </rPr>
      <t xml:space="preserve">EUR million</t>
    </r>
  </si>
  <si>
    <r>
      <rPr>
        <sz val="10"/>
        <rFont val="Arial"/>
        <family val="2"/>
      </rPr>
      <t xml:space="preserve">12/2014</t>
    </r>
  </si>
  <si>
    <r>
      <rPr>
        <sz val="10"/>
        <rFont val="Arial"/>
        <family val="2"/>
      </rPr>
      <t xml:space="preserve">-</t>
    </r>
  </si>
  <si>
    <r>
      <rPr>
        <sz val="10"/>
        <rFont val="Arial"/>
        <family val="2"/>
      </rPr>
      <t xml:space="preserve">Fair value</t>
    </r>
  </si>
  <si>
    <r>
      <rPr>
        <sz val="10"/>
        <rFont val="Arial"/>
        <family val="2"/>
      </rPr>
      <t xml:space="preserve">-</t>
    </r>
  </si>
  <si>
    <r>
      <rPr>
        <sz val="10"/>
        <rFont val="Arial"/>
        <family val="2"/>
      </rPr>
      <t xml:space="preserve">LASSILA &amp; TIKANOJA </t>
    </r>
  </si>
  <si>
    <r>
      <rPr>
        <sz val="10"/>
        <rFont val="Arial"/>
        <family val="2"/>
      </rPr>
      <t xml:space="preserve">EUR million</t>
    </r>
  </si>
  <si>
    <r>
      <rPr>
        <sz val="10"/>
        <rFont val="Arial"/>
        <family val="2"/>
        <b/>
      </rPr>
      <t xml:space="preserve">10–12/2015</t>
    </r>
  </si>
  <si>
    <r>
      <rPr>
        <sz val="10"/>
        <rFont val="Arial"/>
        <family val="2"/>
        <b/>
      </rPr>
      <t xml:space="preserve">10–12/2014</t>
    </r>
  </si>
  <si>
    <r>
      <rPr>
        <sz val="10"/>
        <rFont val="Arial"/>
        <family val="2"/>
        <b/>
      </rPr>
      <t xml:space="preserve">1–12/2015</t>
    </r>
  </si>
  <si>
    <r>
      <rPr>
        <sz val="10"/>
        <rFont val="Arial"/>
        <family val="2"/>
        <b/>
      </rPr>
      <t xml:space="preserve">1–12/2014</t>
    </r>
  </si>
  <si>
    <r>
      <rPr>
        <sz val="10"/>
        <rFont val="Arial"/>
        <family val="2"/>
        <b/>
      </rPr>
      <t xml:space="preserve">Profit for the period</t>
    </r>
  </si>
  <si>
    <r>
      <rPr>
        <sz val="10"/>
        <rFont val="Arial"/>
        <family val="2"/>
      </rPr>
      <t xml:space="preserve">Equity holders of the company</t>
    </r>
  </si>
  <si>
    <r>
      <rPr>
        <sz val="10"/>
        <rFont val="Arial"/>
        <family val="2"/>
      </rPr>
      <t xml:space="preserve">Non-controlling interest</t>
    </r>
  </si>
  <si>
    <r>
      <rPr>
        <sz val="10"/>
        <rFont val="Arial"/>
        <family val="2"/>
        <b/>
      </rPr>
      <t xml:space="preserve">Before</t>
    </r>
    <r>
      <rPr>
        <sz val="10"/>
        <rFont val="Arial"/>
        <family val="2"/>
      </rPr>
      <t xml:space="preserve">
</t>
    </r>
    <r>
      <rPr>
        <sz val="10"/>
        <rFont val="Arial"/>
        <family val="2"/>
        <b/>
      </rPr>
      <t xml:space="preserve">taxes</t>
    </r>
  </si>
  <si>
    <r>
      <rPr>
        <sz val="10"/>
        <rFont val="Arial"/>
        <family val="2"/>
      </rPr>
      <t xml:space="preserve">Hedging reserve, change in fair value </t>
    </r>
  </si>
  <si>
    <r>
      <rPr>
        <sz val="10"/>
        <rFont val="Arial"/>
        <family val="2"/>
      </rPr>
      <t xml:space="preserve">Currency translation differences</t>
    </r>
  </si>
  <si>
    <r>
      <rPr>
        <sz val="10"/>
        <rFont val="Arial"/>
        <family val="2"/>
      </rPr>
      <t xml:space="preserve">Currency translation differences, non-controlling interest</t>
    </r>
  </si>
  <si>
    <r>
      <rPr>
        <sz val="10"/>
        <rFont val="Arial"/>
        <family val="2"/>
      </rPr>
      <t xml:space="preserve">LASSILA &amp; TIKANOJA </t>
    </r>
  </si>
  <si>
    <r>
      <rPr>
        <sz val="10"/>
        <rFont val="Arial"/>
        <family val="2"/>
      </rPr>
      <t xml:space="preserve">EUR million</t>
    </r>
  </si>
  <si>
    <r>
      <rPr>
        <sz val="10"/>
        <rFont val="Arial"/>
        <family val="2"/>
        <b/>
      </rPr>
      <t xml:space="preserve">12/2015</t>
    </r>
  </si>
  <si>
    <r>
      <rPr>
        <sz val="10"/>
        <rFont val="Arial"/>
        <family val="2"/>
      </rPr>
      <t xml:space="preserve">12/2014</t>
    </r>
  </si>
  <si>
    <r>
      <rPr>
        <sz val="10"/>
        <rFont val="Arial"/>
        <family val="2"/>
      </rPr>
      <t xml:space="preserve">Intangible assets</t>
    </r>
  </si>
  <si>
    <r>
      <rPr>
        <sz val="10"/>
        <rFont val="Arial"/>
        <family val="2"/>
      </rPr>
      <t xml:space="preserve">Goodwill</t>
    </r>
  </si>
  <si>
    <r>
      <rPr>
        <sz val="10"/>
        <rFont val="Arial"/>
        <family val="2"/>
      </rPr>
      <t xml:space="preserve">Property, plant and equipment</t>
    </r>
  </si>
  <si>
    <r>
      <rPr>
        <sz val="10"/>
        <rFont val="Arial"/>
        <family val="2"/>
      </rPr>
      <t xml:space="preserve">Available-for-sale investments</t>
    </r>
  </si>
  <si>
    <r>
      <rPr>
        <sz val="10"/>
        <rFont val="Arial"/>
        <family val="2"/>
      </rPr>
      <t xml:space="preserve">Other receivables</t>
    </r>
  </si>
  <si>
    <r>
      <rPr>
        <sz val="10"/>
        <rFont val="Arial"/>
        <family val="2"/>
      </rPr>
      <t xml:space="preserve">Trade and other receivables</t>
    </r>
  </si>
  <si>
    <r>
      <rPr>
        <sz val="10"/>
        <rFont val="Arial"/>
        <family val="2"/>
      </rPr>
      <t xml:space="preserve">Derivative receivables</t>
    </r>
  </si>
  <si>
    <r>
      <rPr>
        <sz val="10"/>
        <rFont val="Arial"/>
        <family val="2"/>
      </rPr>
      <t xml:space="preserve">Cash and cash equivalents</t>
    </r>
  </si>
  <si>
    <r>
      <rPr>
        <sz val="10"/>
        <rFont val="Arial"/>
        <family val="2"/>
        <b/>
      </rPr>
      <t xml:space="preserve">Total assets</t>
    </r>
  </si>
  <si>
    <r>
      <rPr>
        <sz val="10"/>
        <rFont val="Arial"/>
        <family val="2"/>
      </rPr>
      <t xml:space="preserve">EUR million</t>
    </r>
  </si>
  <si>
    <r>
      <rPr>
        <sz val="10"/>
        <rFont val="Arial"/>
        <family val="2"/>
        <b/>
      </rPr>
      <t xml:space="preserve">12/2015</t>
    </r>
  </si>
  <si>
    <r>
      <rPr>
        <sz val="10"/>
        <rFont val="Arial"/>
        <family val="2"/>
      </rPr>
      <t xml:space="preserve">12/2014</t>
    </r>
  </si>
  <si>
    <r>
      <rPr>
        <sz val="10"/>
        <rFont val="Arial"/>
        <family val="2"/>
      </rPr>
      <t xml:space="preserve">Profit for the period</t>
    </r>
  </si>
  <si>
    <r>
      <rPr>
        <sz val="10"/>
        <rFont val="Arial"/>
        <family val="2"/>
      </rPr>
      <t xml:space="preserve">Interest-bearing liabilities</t>
    </r>
  </si>
  <si>
    <r>
      <rPr>
        <sz val="10"/>
        <rFont val="Arial"/>
        <family val="2"/>
      </rPr>
      <t xml:space="preserve">Other liabilities</t>
    </r>
  </si>
  <si>
    <r>
      <rPr>
        <sz val="10"/>
        <rFont val="Arial"/>
        <family val="2"/>
      </rPr>
      <t xml:space="preserve">Interest-bearing liabilities</t>
    </r>
  </si>
  <si>
    <r>
      <rPr>
        <sz val="10"/>
        <rFont val="Arial"/>
        <family val="2"/>
      </rPr>
      <t xml:space="preserve">Trade and other payables</t>
    </r>
  </si>
  <si>
    <r>
      <rPr>
        <sz val="10"/>
        <rFont val="Arial"/>
        <family val="2"/>
      </rPr>
      <t xml:space="preserve">Derivative liabilities</t>
    </r>
  </si>
  <si>
    <r>
      <rPr>
        <sz val="10"/>
        <rFont val="Arial"/>
        <family val="2"/>
      </rPr>
      <t xml:space="preserve">Provisions</t>
    </r>
  </si>
  <si>
    <r>
      <rPr>
        <sz val="10"/>
        <rFont val="Arial"/>
        <family val="2"/>
        <b/>
      </rPr>
      <t xml:space="preserve">Total liabilities</t>
    </r>
  </si>
  <si>
    <r>
      <rPr>
        <sz val="10"/>
        <rFont val="Arial"/>
        <family val="2"/>
      </rPr>
      <t xml:space="preserve">LASSILA &amp; TIKANOJA </t>
    </r>
  </si>
  <si>
    <r>
      <rPr>
        <sz val="10"/>
        <rFont val="Arial"/>
        <family val="2"/>
      </rPr>
      <t xml:space="preserve">EUR million</t>
    </r>
  </si>
  <si>
    <r>
      <rPr>
        <sz val="10"/>
        <rFont val="Arial"/>
        <family val="2"/>
        <b/>
      </rPr>
      <t xml:space="preserve">1–12/2015</t>
    </r>
  </si>
  <si>
    <r>
      <rPr>
        <sz val="10"/>
        <rFont val="Arial"/>
        <family val="2"/>
        <b/>
      </rPr>
      <t xml:space="preserve">1–12/2014</t>
    </r>
  </si>
  <si>
    <r>
      <rPr>
        <sz val="10"/>
        <rFont val="Arial"/>
        <family val="2"/>
      </rPr>
      <t xml:space="preserve">Profit for the period</t>
    </r>
  </si>
  <si>
    <r>
      <rPr>
        <sz val="10"/>
        <rFont val="Arial"/>
        <family val="2"/>
      </rPr>
      <t xml:space="preserve">Depreciation and impairment</t>
    </r>
  </si>
  <si>
    <r>
      <rPr>
        <sz val="10"/>
        <rFont val="Arial"/>
        <family val="2"/>
      </rPr>
      <t xml:space="preserve">Change in working capital</t>
    </r>
  </si>
  <si>
    <r>
      <rPr>
        <sz val="10"/>
        <rFont val="Arial"/>
        <family val="2"/>
      </rPr>
      <t xml:space="preserve">-</t>
    </r>
  </si>
  <si>
    <r>
      <rPr>
        <sz val="10"/>
        <rFont val="Arial"/>
        <family val="2"/>
      </rPr>
      <t xml:space="preserve">-</t>
    </r>
  </si>
  <si>
    <r>
      <rPr>
        <sz val="10"/>
        <rFont val="Arial"/>
        <family val="2"/>
      </rPr>
      <t xml:space="preserve">-</t>
    </r>
  </si>
  <si>
    <r>
      <rPr>
        <sz val="10"/>
        <rFont val="Arial"/>
        <family val="2"/>
      </rPr>
      <t xml:space="preserve">EUR million</t>
    </r>
  </si>
  <si>
    <r>
      <rPr>
        <sz val="10"/>
        <rFont val="Arial"/>
        <family val="2"/>
        <b/>
      </rPr>
      <t xml:space="preserve">1–12/2015</t>
    </r>
  </si>
  <si>
    <r>
      <rPr>
        <sz val="10"/>
        <rFont val="Arial"/>
        <family val="2"/>
        <b/>
      </rPr>
      <t xml:space="preserve">1–12/2014</t>
    </r>
  </si>
  <si>
    <r>
      <rPr>
        <sz val="10"/>
        <rFont val="Arial"/>
        <family val="2"/>
      </rPr>
      <t xml:space="preserve">Cash and cash equivalents</t>
    </r>
  </si>
  <si>
    <r>
      <rPr>
        <sz val="10"/>
        <rFont val="Arial"/>
        <family val="2"/>
      </rPr>
      <t xml:space="preserve">Available-for-sale financial assets</t>
    </r>
  </si>
  <si>
    <r>
      <rPr>
        <sz val="10"/>
        <rFont val="Arial"/>
        <family val="2"/>
      </rPr>
      <t xml:space="preserve">Total</t>
    </r>
  </si>
  <si>
    <r>
      <rPr>
        <sz val="10"/>
        <rFont val="Arial"/>
        <family val="2"/>
      </rPr>
      <t xml:space="preserve">LASSILA &amp; TIKANOJA </t>
    </r>
  </si>
  <si>
    <r>
      <rPr>
        <sz val="10"/>
        <rFont val="Arial"/>
        <family val="2"/>
      </rPr>
      <t xml:space="preserve">EUR million</t>
    </r>
  </si>
  <si>
    <r>
      <rPr>
        <sz val="10"/>
        <rFont val="Arial"/>
        <family val="2"/>
      </rPr>
      <t xml:space="preserve">Retained earnings</t>
    </r>
  </si>
  <si>
    <r>
      <rPr>
        <sz val="10"/>
        <rFont val="Arial"/>
        <family val="2"/>
      </rPr>
      <t xml:space="preserve">Equity attributable to equity holders of the parent company</t>
    </r>
  </si>
  <si>
    <r>
      <rPr>
        <sz val="10"/>
        <rFont val="Arial"/>
        <family val="2"/>
      </rPr>
      <t xml:space="preserve">Total equity</t>
    </r>
  </si>
  <si>
    <r>
      <rPr>
        <sz val="10"/>
        <rFont val="Arial"/>
        <family val="2"/>
      </rPr>
      <t xml:space="preserve">Items arising from re-measurement of defined benefit plans </t>
    </r>
  </si>
  <si>
    <r>
      <rPr>
        <sz val="10"/>
        <rFont val="Arial"/>
        <family val="2"/>
      </rPr>
      <t xml:space="preserve">EUR million</t>
    </r>
  </si>
  <si>
    <r>
      <rPr>
        <sz val="10"/>
        <rFont val="Arial"/>
        <family val="2"/>
      </rPr>
      <t xml:space="preserve">Share capital</t>
    </r>
  </si>
  <si>
    <r>
      <rPr>
        <sz val="10"/>
        <rFont val="Arial"/>
        <family val="2"/>
      </rPr>
      <t xml:space="preserve">Currency translation differences</t>
    </r>
  </si>
  <si>
    <r>
      <rPr>
        <sz val="10"/>
        <rFont val="Arial"/>
        <family val="2"/>
      </rPr>
      <t xml:space="preserve">Hedging reserve</t>
    </r>
  </si>
  <si>
    <r>
      <rPr>
        <sz val="10"/>
        <rFont val="Arial"/>
        <family val="2"/>
      </rPr>
      <t xml:space="preserve">Invested unrestricted equity reserve</t>
    </r>
  </si>
  <si>
    <r>
      <rPr>
        <sz val="10"/>
        <rFont val="Arial"/>
        <family val="2"/>
      </rPr>
      <t xml:space="preserve">Retained earnings</t>
    </r>
  </si>
  <si>
    <r>
      <rPr>
        <sz val="10"/>
        <rFont val="Arial"/>
        <family val="2"/>
      </rPr>
      <t xml:space="preserve">Equity attributable to equity holders of the parent company</t>
    </r>
  </si>
  <si>
    <r>
      <rPr>
        <sz val="10"/>
        <rFont val="Arial"/>
        <family val="2"/>
      </rPr>
      <t xml:space="preserve">Non-controlling interest</t>
    </r>
  </si>
  <si>
    <r>
      <rPr>
        <sz val="10"/>
        <rFont val="Arial"/>
        <family val="2"/>
      </rPr>
      <t xml:space="preserve">Total equity</t>
    </r>
  </si>
  <si>
    <r>
      <rPr>
        <sz val="10"/>
        <rFont val="Arial"/>
        <family val="2"/>
      </rPr>
      <t xml:space="preserve">Comprehensive income</t>
    </r>
  </si>
  <si>
    <r>
      <rPr>
        <sz val="10"/>
        <rFont val="Arial"/>
        <family val="2"/>
      </rPr>
      <t xml:space="preserve">Profit for the period</t>
    </r>
  </si>
  <si>
    <r>
      <rPr>
        <sz val="10"/>
        <rFont val="Arial"/>
        <family val="2"/>
      </rPr>
      <t xml:space="preserve">Items arising from re-measurement of defined benefit plans </t>
    </r>
  </si>
  <si>
    <r>
      <rPr>
        <sz val="10"/>
        <rFont val="Arial"/>
        <family val="2"/>
      </rPr>
      <t xml:space="preserve">Available-for-sale financial assets</t>
    </r>
  </si>
  <si>
    <r>
      <rPr>
        <sz val="10"/>
        <rFont val="Arial"/>
        <family val="2"/>
      </rPr>
      <t xml:space="preserve">Currency translation differences</t>
    </r>
  </si>
  <si>
    <r>
      <rPr>
        <sz val="10"/>
        <rFont val="Arial"/>
        <family val="2"/>
      </rPr>
      <t xml:space="preserve">Total comprehensive income</t>
    </r>
  </si>
  <si>
    <r>
      <rPr>
        <sz val="10"/>
        <rFont val="Arial"/>
        <family val="2"/>
      </rPr>
      <t xml:space="preserve">Transactions with shareholders</t>
    </r>
  </si>
  <si>
    <r>
      <rPr>
        <sz val="10"/>
        <rFont val="Arial"/>
        <family val="2"/>
      </rPr>
      <t xml:space="preserve">Share-based benefits</t>
    </r>
  </si>
  <si>
    <r>
      <rPr>
        <sz val="10"/>
        <rFont val="Arial"/>
        <family val="2"/>
      </rPr>
      <t xml:space="preserve">Dividends paid</t>
    </r>
  </si>
  <si>
    <r>
      <rPr>
        <sz val="10"/>
        <rFont val="Arial"/>
        <family val="2"/>
      </rPr>
      <t xml:space="preserve">Dividends returned</t>
    </r>
  </si>
  <si>
    <r>
      <rPr>
        <sz val="10"/>
        <rFont val="Arial"/>
        <family val="2"/>
      </rPr>
      <t xml:space="preserve">Transactions with shareholders, total</t>
    </r>
  </si>
  <si>
    <r>
      <rPr>
        <sz val="10"/>
        <rFont val="Arial"/>
        <family val="2"/>
      </rPr>
      <t xml:space="preserve">Other changes</t>
    </r>
  </si>
  <si>
    <r>
      <rPr>
        <sz val="10"/>
        <rFont val="Arial"/>
        <family val="2"/>
      </rPr>
      <t xml:space="preserve">LASSILA &amp; TIKANOJA </t>
    </r>
  </si>
  <si>
    <r>
      <rPr>
        <sz val="10"/>
        <rFont val="MS Sans Serif"/>
        <family val="2"/>
        <b/>
      </rPr>
      <t xml:space="preserve">10–12/2015</t>
    </r>
  </si>
  <si>
    <r>
      <rPr>
        <sz val="10"/>
        <rFont val="MS Sans Serif"/>
        <family val="2"/>
        <b/>
      </rPr>
      <t xml:space="preserve">10–12/2014</t>
    </r>
  </si>
  <si>
    <r>
      <rPr>
        <sz val="10"/>
        <rFont val="MS Sans Serif"/>
        <family val="2"/>
        <b/>
      </rPr>
      <t xml:space="preserve">1–12/2015</t>
    </r>
  </si>
  <si>
    <r>
      <rPr>
        <sz val="10"/>
        <rFont val="MS Sans Serif"/>
        <family val="2"/>
        <b/>
      </rPr>
      <t xml:space="preserve">1–12/2014</t>
    </r>
  </si>
  <si>
    <r>
      <rPr>
        <sz val="10"/>
        <rFont val="Arial"/>
        <family val="2"/>
      </rPr>
      <t xml:space="preserve">Earnings per share, EUR</t>
    </r>
  </si>
  <si>
    <r>
      <rPr>
        <sz val="10"/>
        <rFont val="Arial"/>
        <family val="2"/>
      </rPr>
      <t xml:space="preserve">Diluted earnings per share, EUR</t>
    </r>
  </si>
  <si>
    <r>
      <rPr>
        <sz val="10"/>
        <rFont val="Arial"/>
        <family val="2"/>
      </rPr>
      <t xml:space="preserve">LASSILA &amp; TIKANOJA </t>
    </r>
  </si>
  <si>
    <r>
      <rPr>
        <sz val="10"/>
        <rFont val="Arial"/>
        <family val="2"/>
      </rPr>
      <t xml:space="preserve">EUR million</t>
    </r>
  </si>
  <si>
    <r>
      <rPr>
        <sz val="10"/>
        <rFont val="Arial"/>
        <family val="2"/>
      </rPr>
      <t xml:space="preserve">Operating profit</t>
    </r>
  </si>
  <si>
    <r>
      <rPr>
        <sz val="10"/>
        <rFont val="Arial"/>
        <family val="2"/>
      </rPr>
      <t xml:space="preserve">LASSILA &amp; TIKANOJA  </t>
    </r>
  </si>
  <si>
    <r>
      <rPr>
        <sz val="10"/>
        <rFont val="Arial"/>
        <family val="2"/>
        <b/>
      </rPr>
      <t xml:space="preserve">10–12/2015</t>
    </r>
  </si>
  <si>
    <r>
      <rPr>
        <sz val="10"/>
        <rFont val="Arial"/>
        <family val="2"/>
        <b/>
      </rPr>
      <t xml:space="preserve">10–12/2014</t>
    </r>
  </si>
  <si>
    <r>
      <rPr>
        <sz val="10"/>
        <rFont val="Arial"/>
        <family val="2"/>
      </rPr>
      <t xml:space="preserve">EUR million</t>
    </r>
  </si>
  <si>
    <r>
      <rPr>
        <sz val="10"/>
        <rFont val="Arial"/>
        <family val="2"/>
        <b/>
      </rPr>
      <t xml:space="preserve">Total</t>
    </r>
  </si>
  <si>
    <r>
      <rPr>
        <sz val="10"/>
        <rFont val="Arial"/>
        <family val="2"/>
        <b/>
      </rPr>
      <t xml:space="preserve">External</t>
    </r>
  </si>
  <si>
    <r>
      <rPr>
        <sz val="10"/>
        <rFont val="Arial"/>
        <family val="2"/>
        <b/>
      </rPr>
      <t xml:space="preserve">Inter-division</t>
    </r>
  </si>
  <si>
    <r>
      <rPr>
        <sz val="10"/>
        <rFont val="Arial"/>
        <family val="2"/>
        <b/>
      </rPr>
      <t xml:space="preserve">Total</t>
    </r>
  </si>
  <si>
    <r>
      <rPr>
        <sz val="10"/>
        <rFont val="Arial"/>
        <family val="2"/>
      </rPr>
      <t xml:space="preserve">Total</t>
    </r>
  </si>
  <si>
    <r>
      <rPr>
        <sz val="10"/>
        <rFont val="Arial"/>
        <family val="2"/>
        <b/>
      </rPr>
      <t xml:space="preserve">1–12/2015</t>
    </r>
  </si>
  <si>
    <r>
      <rPr>
        <sz val="10"/>
        <rFont val="Arial"/>
        <family val="2"/>
        <b/>
      </rPr>
      <t xml:space="preserve">1–12/2014</t>
    </r>
  </si>
  <si>
    <r>
      <rPr>
        <sz val="10"/>
        <rFont val="Arial"/>
        <family val="2"/>
      </rPr>
      <t xml:space="preserve">EUR million</t>
    </r>
  </si>
  <si>
    <r>
      <rPr>
        <sz val="10"/>
        <rFont val="Arial"/>
        <family val="2"/>
        <b/>
      </rPr>
      <t xml:space="preserve">External</t>
    </r>
  </si>
  <si>
    <r>
      <rPr>
        <sz val="10"/>
        <rFont val="Arial"/>
        <family val="2"/>
        <b/>
      </rPr>
      <t xml:space="preserve">Inter-division</t>
    </r>
  </si>
  <si>
    <r>
      <rPr>
        <sz val="10"/>
        <rFont val="Arial"/>
        <family val="2"/>
        <b/>
      </rPr>
      <t xml:space="preserve">Total</t>
    </r>
  </si>
  <si>
    <r>
      <rPr>
        <sz val="10"/>
        <rFont val="Arial"/>
        <family val="2"/>
        <b/>
      </rPr>
      <t xml:space="preserve">External</t>
    </r>
  </si>
  <si>
    <r>
      <rPr>
        <sz val="10"/>
        <rFont val="Arial"/>
        <family val="2"/>
        <b/>
      </rPr>
      <t xml:space="preserve">Inter-division</t>
    </r>
  </si>
  <si>
    <r>
      <rPr>
        <sz val="10"/>
        <rFont val="Arial"/>
        <family val="2"/>
        <b/>
      </rPr>
      <t xml:space="preserve">Total</t>
    </r>
  </si>
  <si>
    <r>
      <rPr>
        <sz val="10"/>
        <rFont val="Arial"/>
        <family val="2"/>
        <b/>
      </rPr>
      <t xml:space="preserve">Total net sales, change %</t>
    </r>
  </si>
  <si>
    <r>
      <rPr>
        <sz val="10"/>
        <rFont val="Arial"/>
        <family val="2"/>
      </rPr>
      <t xml:space="preserve">Environmental Services</t>
    </r>
  </si>
  <si>
    <r>
      <rPr>
        <sz val="10"/>
        <rFont val="Arial"/>
        <family val="2"/>
      </rPr>
      <t xml:space="preserve">Industrial Services</t>
    </r>
  </si>
  <si>
    <r>
      <rPr>
        <sz val="10"/>
        <rFont val="Arial"/>
        <family val="2"/>
      </rPr>
      <t xml:space="preserve">Facility Services</t>
    </r>
  </si>
  <si>
    <r>
      <rPr>
        <sz val="10"/>
        <rFont val="Arial"/>
        <family val="2"/>
      </rPr>
      <t xml:space="preserve">Renewable Energy Sources</t>
    </r>
  </si>
  <si>
    <r>
      <rPr>
        <sz val="10"/>
        <rFont val="Arial"/>
        <family val="2"/>
      </rPr>
      <t xml:space="preserve">Eliminations</t>
    </r>
  </si>
  <si>
    <r>
      <rPr>
        <sz val="10"/>
        <rFont val="Arial"/>
        <family val="2"/>
      </rPr>
      <t xml:space="preserve">Total</t>
    </r>
  </si>
  <si>
    <r>
      <rPr>
        <sz val="10"/>
        <rFont val="Arial"/>
        <family val="2"/>
      </rPr>
      <t xml:space="preserve">EUR million</t>
    </r>
  </si>
  <si>
    <r>
      <rPr>
        <sz val="10"/>
        <rFont val="Arial"/>
        <family val="2"/>
        <b/>
      </rPr>
      <t xml:space="preserve">%</t>
    </r>
  </si>
  <si>
    <r>
      <rPr>
        <sz val="10"/>
        <rFont val="Arial"/>
        <family val="2"/>
        <b/>
      </rPr>
      <t xml:space="preserve">1–12/2015</t>
    </r>
  </si>
  <si>
    <r>
      <rPr>
        <sz val="10"/>
        <rFont val="Arial"/>
        <family val="2"/>
        <b/>
      </rPr>
      <t xml:space="preserve">%</t>
    </r>
  </si>
  <si>
    <r>
      <rPr>
        <sz val="10"/>
        <rFont val="Arial"/>
        <family val="2"/>
        <b/>
      </rPr>
      <t xml:space="preserve">1–12/2014</t>
    </r>
  </si>
  <si>
    <r>
      <rPr>
        <sz val="10"/>
        <rFont val="Arial"/>
        <family val="2"/>
        <b/>
      </rPr>
      <t xml:space="preserve">%</t>
    </r>
  </si>
  <si>
    <r>
      <rPr>
        <sz val="10"/>
        <rFont val="Arial"/>
        <family val="2"/>
      </rPr>
      <t xml:space="preserve">Environmental Services</t>
    </r>
  </si>
  <si>
    <r>
      <rPr>
        <sz val="10"/>
        <rFont val="Arial"/>
        <family val="2"/>
      </rPr>
      <t xml:space="preserve">Industrial Services</t>
    </r>
  </si>
  <si>
    <r>
      <rPr>
        <sz val="10"/>
        <rFont val="Arial"/>
        <family val="2"/>
      </rPr>
      <t xml:space="preserve">Facility Services</t>
    </r>
  </si>
  <si>
    <r>
      <rPr>
        <sz val="10"/>
        <rFont val="Arial"/>
        <family val="2"/>
      </rPr>
      <t xml:space="preserve">Renewable Energy Sources</t>
    </r>
  </si>
  <si>
    <r>
      <rPr>
        <sz val="10"/>
        <rFont val="Arial"/>
        <family val="2"/>
      </rPr>
      <t xml:space="preserve">Total</t>
    </r>
  </si>
  <si>
    <r>
      <rPr>
        <sz val="10"/>
        <rFont val="Arial"/>
        <family val="2"/>
      </rPr>
      <t xml:space="preserve">EUR million</t>
    </r>
  </si>
  <si>
    <r>
      <rPr>
        <sz val="10"/>
        <rFont val="Arial"/>
        <family val="2"/>
      </rPr>
      <t xml:space="preserve">Environmental Services</t>
    </r>
  </si>
  <si>
    <r>
      <rPr>
        <sz val="10"/>
        <rFont val="Arial"/>
        <family val="2"/>
      </rPr>
      <t xml:space="preserve">Industrial Services</t>
    </r>
  </si>
  <si>
    <r>
      <rPr>
        <sz val="10"/>
        <rFont val="Arial"/>
        <family val="2"/>
      </rPr>
      <t xml:space="preserve">Facility Services</t>
    </r>
  </si>
  <si>
    <r>
      <rPr>
        <sz val="10"/>
        <rFont val="Arial"/>
        <family val="2"/>
      </rPr>
      <t xml:space="preserve">Renewable Energy Sources</t>
    </r>
  </si>
  <si>
    <r>
      <rPr>
        <sz val="10"/>
        <rFont val="Arial"/>
        <family val="2"/>
      </rPr>
      <t xml:space="preserve">Group administration and other</t>
    </r>
  </si>
  <si>
    <r>
      <rPr>
        <sz val="10"/>
        <rFont val="Arial"/>
        <family val="2"/>
        <b/>
      </rPr>
      <t xml:space="preserve">Liabilities</t>
    </r>
  </si>
  <si>
    <r>
      <rPr>
        <sz val="10"/>
        <rFont val="Arial"/>
        <family val="2"/>
      </rPr>
      <t xml:space="preserve">Environmental Services</t>
    </r>
  </si>
  <si>
    <r>
      <rPr>
        <sz val="10"/>
        <rFont val="Arial"/>
        <family val="2"/>
      </rPr>
      <t xml:space="preserve">Industrial Services</t>
    </r>
  </si>
  <si>
    <r>
      <rPr>
        <sz val="10"/>
        <rFont val="Arial"/>
        <family val="2"/>
      </rPr>
      <t xml:space="preserve">Facility Services</t>
    </r>
  </si>
  <si>
    <r>
      <rPr>
        <sz val="10"/>
        <rFont val="Arial"/>
        <family val="2"/>
      </rPr>
      <t xml:space="preserve">Renewable Energy Sources</t>
    </r>
  </si>
  <si>
    <r>
      <rPr>
        <sz val="10"/>
        <rFont val="Arial"/>
        <family val="2"/>
      </rPr>
      <t xml:space="preserve">Group administration and other</t>
    </r>
  </si>
  <si>
    <r>
      <rPr>
        <sz val="10"/>
        <rFont val="Arial"/>
        <family val="2"/>
      </rPr>
      <t xml:space="preserve">L&amp;T total</t>
    </r>
  </si>
  <si>
    <r>
      <rPr>
        <sz val="10"/>
        <rFont val="Arial"/>
        <family val="2"/>
      </rPr>
      <t xml:space="preserve">EUR million</t>
    </r>
  </si>
  <si>
    <r>
      <rPr>
        <sz val="10"/>
        <rFont val="Arial"/>
        <family val="2"/>
      </rPr>
      <t xml:space="preserve">Environmental Services</t>
    </r>
  </si>
  <si>
    <r>
      <rPr>
        <sz val="10"/>
        <rFont val="Arial"/>
        <family val="2"/>
      </rPr>
      <t xml:space="preserve">Industrial Services</t>
    </r>
  </si>
  <si>
    <r>
      <rPr>
        <sz val="10"/>
        <rFont val="Arial"/>
        <family val="2"/>
      </rPr>
      <t xml:space="preserve">Facility Services</t>
    </r>
  </si>
  <si>
    <r>
      <rPr>
        <sz val="10"/>
        <rFont val="Arial"/>
        <family val="2"/>
      </rPr>
      <t xml:space="preserve">Renewable Energy Sources</t>
    </r>
  </si>
  <si>
    <r>
      <rPr>
        <sz val="10"/>
        <rFont val="Arial"/>
        <family val="2"/>
      </rPr>
      <t xml:space="preserve">Group administration and other</t>
    </r>
  </si>
  <si>
    <r>
      <rPr>
        <sz val="10"/>
        <rFont val="Arial"/>
        <family val="2"/>
      </rPr>
      <t xml:space="preserve">L&amp;T total</t>
    </r>
  </si>
  <si>
    <r>
      <rPr>
        <sz val="10"/>
        <rFont val="Arial"/>
        <family val="2"/>
      </rPr>
      <t xml:space="preserve">Environmental Services</t>
    </r>
  </si>
  <si>
    <r>
      <rPr>
        <sz val="10"/>
        <rFont val="Arial"/>
        <family val="2"/>
      </rPr>
      <t xml:space="preserve">Industrial Services</t>
    </r>
  </si>
  <si>
    <r>
      <rPr>
        <sz val="10"/>
        <rFont val="Arial"/>
        <family val="2"/>
      </rPr>
      <t xml:space="preserve">Facility Services</t>
    </r>
  </si>
  <si>
    <r>
      <rPr>
        <sz val="10"/>
        <rFont val="Arial"/>
        <family val="2"/>
      </rPr>
      <t xml:space="preserve">Renewable Energy Sources</t>
    </r>
  </si>
  <si>
    <r>
      <rPr>
        <sz val="10"/>
        <rFont val="Arial"/>
        <family val="2"/>
      </rPr>
      <t xml:space="preserve">Group administration and other</t>
    </r>
  </si>
  <si>
    <r>
      <rPr>
        <sz val="10"/>
        <rFont val="Arial"/>
        <family val="2"/>
      </rPr>
      <t xml:space="preserve">L&amp;T total</t>
    </r>
  </si>
  <si>
    <r>
      <rPr>
        <sz val="10"/>
        <rFont val="Arial"/>
        <family val="2"/>
      </rPr>
      <t xml:space="preserve">LASSILA &amp; TIKANOJA  </t>
    </r>
  </si>
  <si>
    <r>
      <rPr>
        <sz val="10"/>
        <rFont val="Arial"/>
        <family val="2"/>
      </rPr>
      <t xml:space="preserve">EUR million</t>
    </r>
  </si>
  <si>
    <r>
      <rPr>
        <sz val="10"/>
        <rFont val="Arial"/>
        <family val="2"/>
        <b/>
      </rPr>
      <t xml:space="preserve">10–12/2015</t>
    </r>
  </si>
  <si>
    <r>
      <rPr>
        <sz val="10"/>
        <rFont val="Arial"/>
        <family val="2"/>
        <b/>
      </rPr>
      <t xml:space="preserve">10–12/2014</t>
    </r>
  </si>
  <si>
    <r>
      <rPr>
        <sz val="10"/>
        <rFont val="Arial"/>
        <family val="2"/>
        <b/>
      </rPr>
      <t xml:space="preserve">Net sales</t>
    </r>
  </si>
  <si>
    <r>
      <rPr>
        <sz val="10"/>
        <rFont val="Arial"/>
        <family val="2"/>
      </rPr>
      <t xml:space="preserve">Environmental Services</t>
    </r>
  </si>
  <si>
    <r>
      <rPr>
        <sz val="10"/>
        <rFont val="Arial"/>
        <family val="2"/>
      </rPr>
      <t xml:space="preserve">Industrial Services</t>
    </r>
  </si>
  <si>
    <r>
      <rPr>
        <sz val="10"/>
        <rFont val="Arial"/>
        <family val="2"/>
      </rPr>
      <t xml:space="preserve">Facility Services</t>
    </r>
  </si>
  <si>
    <r>
      <rPr>
        <sz val="10"/>
        <rFont val="Arial"/>
        <family val="2"/>
      </rPr>
      <t xml:space="preserve">Renewable Energy Sources</t>
    </r>
  </si>
  <si>
    <r>
      <rPr>
        <sz val="10"/>
        <rFont val="Arial"/>
        <family val="2"/>
      </rPr>
      <t xml:space="preserve">L&amp;T total</t>
    </r>
  </si>
  <si>
    <r>
      <rPr>
        <sz val="10"/>
        <rFont val="Arial"/>
        <family val="2"/>
        <b/>
      </rPr>
      <t xml:space="preserve">Operating profit</t>
    </r>
  </si>
  <si>
    <r>
      <rPr>
        <sz val="10"/>
        <rFont val="Arial"/>
        <family val="2"/>
      </rPr>
      <t xml:space="preserve">Environmental Services</t>
    </r>
  </si>
  <si>
    <r>
      <rPr>
        <sz val="10"/>
        <rFont val="Arial"/>
        <family val="2"/>
      </rPr>
      <t xml:space="preserve">Industrial Services</t>
    </r>
  </si>
  <si>
    <r>
      <rPr>
        <sz val="10"/>
        <rFont val="Arial"/>
        <family val="2"/>
      </rPr>
      <t xml:space="preserve">Facility Services</t>
    </r>
  </si>
  <si>
    <r>
      <rPr>
        <sz val="10"/>
        <rFont val="Arial"/>
        <family val="2"/>
      </rPr>
      <t xml:space="preserve">Renewable Energy Sources</t>
    </r>
  </si>
  <si>
    <r>
      <rPr>
        <sz val="10"/>
        <rFont val="Arial"/>
        <family val="2"/>
      </rPr>
      <t xml:space="preserve">Group administration and other</t>
    </r>
  </si>
  <si>
    <r>
      <rPr>
        <sz val="10"/>
        <rFont val="Arial"/>
        <family val="2"/>
      </rPr>
      <t xml:space="preserve">L&amp;T total</t>
    </r>
  </si>
  <si>
    <r>
      <rPr>
        <sz val="10"/>
        <rFont val="Arial"/>
        <family val="2"/>
      </rPr>
      <t xml:space="preserve">Environmental Services</t>
    </r>
  </si>
  <si>
    <r>
      <rPr>
        <sz val="10"/>
        <rFont val="Arial"/>
        <family val="2"/>
      </rPr>
      <t xml:space="preserve">Industrial Services</t>
    </r>
  </si>
  <si>
    <r>
      <rPr>
        <sz val="10"/>
        <rFont val="Arial"/>
        <family val="2"/>
      </rPr>
      <t xml:space="preserve">Facility Services</t>
    </r>
  </si>
  <si>
    <r>
      <rPr>
        <sz val="10"/>
        <rFont val="Arial"/>
        <family val="2"/>
      </rPr>
      <t xml:space="preserve">Renewable Energy Sources</t>
    </r>
  </si>
  <si>
    <r>
      <rPr>
        <sz val="10"/>
        <rFont val="Arial"/>
        <family val="2"/>
      </rPr>
      <t xml:space="preserve">L&amp;T total</t>
    </r>
  </si>
  <si>
    <r>
      <rPr>
        <sz val="10"/>
        <rFont val="Arial"/>
        <family val="2"/>
        <b/>
      </rPr>
      <t xml:space="preserve">Profit before tax</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</si>
</sst>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0\ &quot;€&quot;;[Red]\-#,##0\ &quot;€&quot;"/>
    <numFmt numFmtId="43" formatCode="_-* #,##0.00\ _€_-;\-* #,##0.00\ _€_-;_-* &quot;-&quot;??\ _€_-;_-@_-"/>
    <numFmt numFmtId="164" formatCode="#,##0.0"/>
    <numFmt numFmtId="165" formatCode="#,##0.000"/>
    <numFmt numFmtId="166" formatCode="0.0"/>
    <numFmt numFmtId="167" formatCode="0.0\ %"/>
    <numFmt numFmtId="168" formatCode="0.000"/>
    <numFmt numFmtId="169" formatCode="#,##0.000000"/>
    <numFmt numFmtId="170" formatCode="0.0000"/>
    <numFmt numFmtId="171" formatCode="_-* #,##0.0\ _€_-;\-* #,##0.0\ _€_-;_-* &quot;-&quot;??\ _€_-;_-@_-"/>
  </numFmts>
  <fonts count="82">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b/>
      <sz val="10"/>
      <color indexed="10"/>
      <name val="Arial"/>
      <family val="2"/>
    </font>
    <font>
      <sz val="10"/>
      <color indexed="10"/>
      <name val="Arial"/>
      <family val="2"/>
    </font>
    <font>
      <sz val="10"/>
      <color indexed="10"/>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MS Sans Serif"/>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b/>
      <sz val="12"/>
      <color indexed="8"/>
      <name val="Arial"/>
      <family val="2"/>
    </font>
    <font>
      <sz val="12"/>
      <color indexed="10"/>
      <name val="Arial"/>
      <family val="2"/>
    </font>
    <font>
      <sz val="10"/>
      <color indexed="10"/>
      <name val="MS Sans Serif"/>
      <family val="2"/>
    </font>
    <font>
      <sz val="9"/>
      <name val="Arial"/>
      <family val="2"/>
    </font>
    <font>
      <sz val="10"/>
      <name val="MS Sans Serif"/>
      <family val="2"/>
    </font>
    <font>
      <sz val="10"/>
      <color rgb="FFFF0000"/>
      <name val="Arial"/>
      <family val="2"/>
    </font>
    <font>
      <sz val="8"/>
      <color rgb="FFFF0000"/>
      <name val="Arial"/>
      <family val="2"/>
    </font>
    <font>
      <b/>
      <sz val="10"/>
      <color rgb="FFFF0000"/>
      <name val="Arial"/>
      <family val="2"/>
    </font>
    <font>
      <sz val="10"/>
      <name val="MS Sans Serif"/>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name val="Arial"/>
      <family val="2"/>
    </font>
    <font>
      <sz val="8"/>
      <color indexed="8"/>
      <name val="Arial"/>
      <family val="2"/>
    </font>
    <font>
      <i/>
      <sz val="8"/>
      <name val="Arial"/>
      <family val="2"/>
    </font>
    <font>
      <u/>
      <sz val="8"/>
      <color indexed="12"/>
      <name val="Arial"/>
      <family val="2"/>
    </font>
    <font>
      <i/>
      <sz val="9"/>
      <name val="Arial"/>
      <family val="2"/>
    </font>
    <font>
      <b/>
      <sz val="8"/>
      <color indexed="8"/>
      <name val="Arial"/>
      <family val="2"/>
    </font>
    <font>
      <b/>
      <sz val="12"/>
      <color rgb="FFFF0000"/>
      <name val="Arial"/>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10"/>
      <name val="Calibri"/>
      <family val="2"/>
    </font>
    <font>
      <sz val="11"/>
      <color indexed="53"/>
      <name val="Calibri"/>
      <family val="2"/>
    </font>
    <font>
      <sz val="10"/>
      <name val="Calibri"/>
      <family val="2"/>
    </font>
    <font>
      <sz val="10"/>
      <name val="Arial"/>
      <family val="2"/>
    </font>
    <font>
      <sz val="10"/>
      <name val="Calibri"/>
      <family val="2"/>
      <scheme val="minor"/>
    </font>
    <font>
      <b/>
      <sz val="10"/>
      <name val="MS Sans Serif"/>
      <family val="2"/>
    </font>
    <font>
      <sz val="10"/>
      <name val="MS Sans Serif"/>
      <family val="2"/>
    </font>
    <font>
      <sz val="10"/>
      <name val="MS Sans Serif"/>
    </font>
    <font>
      <b/>
      <sz val="10"/>
      <color rgb="FF0070C0"/>
      <name val="Arial"/>
      <family val="2"/>
    </font>
    <font>
      <sz val="10"/>
      <color rgb="FF0070C0"/>
      <name val="Arial"/>
      <family val="2"/>
    </font>
    <font>
      <sz val="8"/>
      <color rgb="FF0070C0"/>
      <name val="Arial"/>
      <family val="2"/>
    </font>
    <font>
      <sz val="9"/>
      <color rgb="FF0070C0"/>
      <name val="Arial"/>
      <family val="2"/>
    </font>
    <font>
      <i/>
      <sz val="9"/>
      <color rgb="FFFF0000"/>
      <name val="Arial"/>
      <family val="2"/>
    </font>
    <font>
      <i/>
      <sz val="10"/>
      <color theme="1"/>
      <name val="Calibri"/>
      <family val="2"/>
      <scheme val="minor"/>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43"/>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8"/>
      </patternFill>
    </fill>
    <fill>
      <patternFill patternType="solid">
        <fgColor indexed="9"/>
      </patternFill>
    </fill>
    <fill>
      <patternFill patternType="solid">
        <fgColor indexed="5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right/>
      <top/>
      <bottom style="thick">
        <color indexed="49"/>
      </bottom>
      <diagonal/>
    </border>
    <border>
      <left/>
      <right/>
      <top/>
      <bottom style="thick">
        <color indexed="9"/>
      </bottom>
      <diagonal/>
    </border>
    <border>
      <left/>
      <right/>
      <top/>
      <bottom style="medium">
        <color indexed="49"/>
      </bottom>
      <diagonal/>
    </border>
    <border>
      <left/>
      <right/>
      <top style="thin">
        <color indexed="49"/>
      </top>
      <bottom style="double">
        <color indexed="49"/>
      </bottom>
      <diagonal/>
    </border>
  </borders>
  <cellStyleXfs count="158">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7" fillId="20" borderId="0" applyNumberFormat="0" applyBorder="0" applyAlignment="0" applyProtection="0"/>
    <xf numFmtId="0" fontId="22" fillId="0" borderId="0"/>
    <xf numFmtId="0" fontId="4" fillId="0" borderId="0"/>
    <xf numFmtId="0" fontId="37" fillId="0" borderId="0"/>
    <xf numFmtId="0" fontId="4" fillId="0" borderId="0"/>
    <xf numFmtId="0" fontId="22" fillId="0" borderId="0"/>
    <xf numFmtId="0" fontId="4" fillId="0" borderId="0"/>
    <xf numFmtId="0" fontId="4" fillId="0" borderId="0"/>
    <xf numFmtId="0" fontId="22" fillId="0" borderId="0"/>
    <xf numFmtId="0" fontId="13" fillId="0" borderId="0"/>
    <xf numFmtId="0" fontId="13" fillId="0" borderId="0"/>
    <xf numFmtId="0" fontId="4" fillId="0" borderId="0"/>
    <xf numFmtId="0" fontId="11" fillId="0" borderId="0"/>
    <xf numFmtId="0" fontId="4" fillId="0" borderId="0"/>
    <xf numFmtId="0" fontId="11" fillId="0" borderId="0"/>
    <xf numFmtId="0" fontId="4" fillId="0" borderId="0"/>
    <xf numFmtId="0" fontId="5" fillId="0" borderId="0"/>
    <xf numFmtId="0" fontId="4" fillId="0" borderId="0"/>
    <xf numFmtId="0" fontId="22" fillId="0" borderId="0"/>
    <xf numFmtId="0" fontId="22" fillId="19" borderId="3" applyNumberFormat="0" applyFont="0" applyAlignment="0" applyProtection="0"/>
    <xf numFmtId="0" fontId="4" fillId="19" borderId="3" applyNumberFormat="0" applyFont="0" applyAlignment="0" applyProtection="0"/>
    <xf numFmtId="0" fontId="29" fillId="0" borderId="0" applyNumberFormat="0" applyFill="0" applyBorder="0" applyAlignment="0" applyProtection="0"/>
    <xf numFmtId="0" fontId="30" fillId="0" borderId="6" applyNumberFormat="0" applyFill="0" applyAlignment="0" applyProtection="0"/>
    <xf numFmtId="0" fontId="8" fillId="0" borderId="0"/>
    <xf numFmtId="0" fontId="8" fillId="0" borderId="0"/>
    <xf numFmtId="0" fontId="4" fillId="0" borderId="0"/>
    <xf numFmtId="0" fontId="4" fillId="0" borderId="0"/>
    <xf numFmtId="9" fontId="4" fillId="0" borderId="0" applyFont="0" applyFill="0" applyBorder="0" applyAlignment="0" applyProtection="0"/>
    <xf numFmtId="0" fontId="42" fillId="0" borderId="0"/>
    <xf numFmtId="0" fontId="41" fillId="0" borderId="0"/>
    <xf numFmtId="0" fontId="43" fillId="0" borderId="15" applyNumberFormat="0" applyFill="0" applyAlignment="0" applyProtection="0"/>
    <xf numFmtId="0" fontId="44" fillId="0" borderId="16" applyNumberFormat="0" applyFill="0" applyAlignment="0" applyProtection="0"/>
    <xf numFmtId="0" fontId="45" fillId="0" borderId="17" applyNumberFormat="0" applyFill="0" applyAlignment="0" applyProtection="0"/>
    <xf numFmtId="0" fontId="45" fillId="0" borderId="0" applyNumberFormat="0" applyFill="0" applyBorder="0" applyAlignment="0" applyProtection="0"/>
    <xf numFmtId="0" fontId="46" fillId="21" borderId="0" applyNumberFormat="0" applyBorder="0" applyAlignment="0" applyProtection="0"/>
    <xf numFmtId="0" fontId="47" fillId="22" borderId="0" applyNumberFormat="0" applyBorder="0" applyAlignment="0" applyProtection="0"/>
    <xf numFmtId="0" fontId="48" fillId="23" borderId="18" applyNumberFormat="0" applyAlignment="0" applyProtection="0"/>
    <xf numFmtId="0" fontId="49" fillId="24" borderId="19" applyNumberFormat="0" applyAlignment="0" applyProtection="0"/>
    <xf numFmtId="0" fontId="50" fillId="24" borderId="18" applyNumberFormat="0" applyAlignment="0" applyProtection="0"/>
    <xf numFmtId="0" fontId="51" fillId="0" borderId="20" applyNumberFormat="0" applyFill="0" applyAlignment="0" applyProtection="0"/>
    <xf numFmtId="0" fontId="52" fillId="25" borderId="21"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27"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6" borderId="0" applyNumberFormat="0" applyBorder="0" applyAlignment="0" applyProtection="0"/>
    <xf numFmtId="0" fontId="55" fillId="39" borderId="0" applyNumberFormat="0" applyBorder="0" applyAlignment="0" applyProtection="0"/>
    <xf numFmtId="0" fontId="55" fillId="42" borderId="0" applyNumberFormat="0" applyBorder="0" applyAlignment="0" applyProtection="0"/>
    <xf numFmtId="0" fontId="3" fillId="26" borderId="22" applyNumberFormat="0" applyFont="0" applyAlignment="0" applyProtection="0"/>
    <xf numFmtId="164" fontId="59" fillId="0" borderId="0" applyNumberFormat="0" applyFill="0" applyBorder="0" applyAlignment="0" applyProtection="0"/>
    <xf numFmtId="0" fontId="18" fillId="0" borderId="0"/>
    <xf numFmtId="164" fontId="9" fillId="0" borderId="0"/>
    <xf numFmtId="0" fontId="3" fillId="0" borderId="0"/>
    <xf numFmtId="0" fontId="8" fillId="19" borderId="3" applyNumberFormat="0" applyFont="0" applyAlignment="0" applyProtection="0"/>
    <xf numFmtId="9" fontId="9" fillId="0" borderId="0" applyFont="0" applyFill="0" applyBorder="0" applyAlignment="0" applyProtection="0"/>
    <xf numFmtId="164" fontId="57" fillId="0" borderId="0" applyBorder="0">
      <alignment horizontal="right"/>
    </xf>
    <xf numFmtId="164" fontId="56" fillId="0" borderId="0" applyBorder="0"/>
    <xf numFmtId="164" fontId="56" fillId="0" borderId="0" applyBorder="0">
      <alignment horizontal="right"/>
    </xf>
    <xf numFmtId="164" fontId="9" fillId="0" borderId="8">
      <alignment horizontal="center"/>
    </xf>
    <xf numFmtId="49" fontId="60" fillId="0" borderId="0">
      <alignment horizontal="left"/>
    </xf>
    <xf numFmtId="49" fontId="9" fillId="0" borderId="0" applyFont="0" applyAlignment="0"/>
    <xf numFmtId="164" fontId="10" fillId="0" borderId="0" applyNumberFormat="0" applyFill="0" applyBorder="0" applyAlignment="0"/>
    <xf numFmtId="49" fontId="58" fillId="0" borderId="0">
      <alignment wrapText="1"/>
    </xf>
    <xf numFmtId="0" fontId="61" fillId="0" borderId="8" applyAlignment="0"/>
    <xf numFmtId="49" fontId="9" fillId="0" borderId="8">
      <alignment horizontal="right"/>
    </xf>
    <xf numFmtId="49" fontId="9" fillId="0" borderId="0">
      <alignment horizontal="left"/>
    </xf>
    <xf numFmtId="0" fontId="56" fillId="0" borderId="9"/>
    <xf numFmtId="164" fontId="9" fillId="0" borderId="9">
      <alignment horizontal="right"/>
    </xf>
    <xf numFmtId="164" fontId="56" fillId="0" borderId="9">
      <alignment horizontal="right"/>
    </xf>
    <xf numFmtId="0" fontId="63" fillId="0" borderId="0"/>
    <xf numFmtId="0" fontId="31" fillId="45" borderId="0" applyNumberFormat="0" applyBorder="0" applyAlignment="0" applyProtection="0"/>
    <xf numFmtId="0" fontId="31" fillId="7" borderId="0" applyNumberFormat="0" applyBorder="0" applyAlignment="0" applyProtection="0"/>
    <xf numFmtId="0" fontId="31" fillId="19" borderId="0" applyNumberFormat="0" applyBorder="0" applyAlignment="0" applyProtection="0"/>
    <xf numFmtId="0" fontId="31" fillId="4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46" borderId="0" applyNumberFormat="0" applyBorder="0" applyAlignment="0" applyProtection="0"/>
    <xf numFmtId="0" fontId="31" fillId="9" borderId="0" applyNumberFormat="0" applyBorder="0" applyAlignment="0" applyProtection="0"/>
    <xf numFmtId="0" fontId="31" fillId="20" borderId="0" applyNumberFormat="0" applyBorder="0" applyAlignment="0" applyProtection="0"/>
    <xf numFmtId="0" fontId="31" fillId="46" borderId="0" applyNumberFormat="0" applyBorder="0" applyAlignment="0" applyProtection="0"/>
    <xf numFmtId="0" fontId="31" fillId="8" borderId="0" applyNumberFormat="0" applyBorder="0" applyAlignment="0" applyProtection="0"/>
    <xf numFmtId="0" fontId="31" fillId="7"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20" borderId="0" applyNumberFormat="0" applyBorder="0" applyAlignment="0" applyProtection="0"/>
    <xf numFmtId="0" fontId="18" fillId="46" borderId="0" applyNumberFormat="0" applyBorder="0" applyAlignment="0" applyProtection="0"/>
    <xf numFmtId="0" fontId="18" fillId="14" borderId="0" applyNumberFormat="0" applyBorder="0" applyAlignment="0" applyProtection="0"/>
    <xf numFmtId="0" fontId="18" fillId="7"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6" borderId="0" applyNumberFormat="0" applyBorder="0" applyAlignment="0" applyProtection="0"/>
    <xf numFmtId="0" fontId="18" fillId="47"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4" fillId="19" borderId="23" applyNumberFormat="0" applyFont="0" applyAlignment="0" applyProtection="0"/>
    <xf numFmtId="0" fontId="20" fillId="3" borderId="0" applyNumberFormat="0" applyBorder="0" applyAlignment="0" applyProtection="0"/>
    <xf numFmtId="0" fontId="24" fillId="4" borderId="0" applyNumberFormat="0" applyBorder="0" applyAlignment="0" applyProtection="0"/>
    <xf numFmtId="0" fontId="21" fillId="45" borderId="1" applyNumberFormat="0" applyAlignment="0" applyProtection="0"/>
    <xf numFmtId="0" fontId="26" fillId="0" borderId="4" applyNumberFormat="0" applyFill="0" applyAlignment="0" applyProtection="0"/>
    <xf numFmtId="0" fontId="27" fillId="20" borderId="0" applyNumberFormat="0" applyBorder="0" applyAlignment="0" applyProtection="0"/>
    <xf numFmtId="0" fontId="64" fillId="0" borderId="0" applyNumberFormat="0" applyFill="0" applyBorder="0" applyAlignment="0" applyProtection="0"/>
    <xf numFmtId="0" fontId="65" fillId="0" borderId="24" applyNumberFormat="0" applyFill="0" applyAlignment="0" applyProtection="0"/>
    <xf numFmtId="0" fontId="66" fillId="0" borderId="25" applyNumberFormat="0" applyFill="0" applyAlignment="0" applyProtection="0"/>
    <xf numFmtId="0" fontId="67" fillId="0" borderId="26" applyNumberFormat="0" applyFill="0" applyAlignment="0" applyProtection="0"/>
    <xf numFmtId="0" fontId="67" fillId="0" borderId="0" applyNumberFormat="0" applyFill="0" applyBorder="0" applyAlignment="0" applyProtection="0"/>
    <xf numFmtId="9" fontId="8" fillId="0" borderId="0" applyFont="0" applyFill="0" applyBorder="0" applyAlignment="0" applyProtection="0"/>
    <xf numFmtId="0" fontId="23" fillId="0" borderId="0" applyNumberFormat="0" applyFill="0" applyBorder="0" applyAlignment="0" applyProtection="0"/>
    <xf numFmtId="0" fontId="68" fillId="0" borderId="27" applyNumberFormat="0" applyFill="0" applyAlignment="0" applyProtection="0"/>
    <xf numFmtId="0" fontId="25" fillId="7" borderId="1" applyNumberFormat="0" applyAlignment="0" applyProtection="0"/>
    <xf numFmtId="0" fontId="30" fillId="18" borderId="2" applyNumberFormat="0" applyAlignment="0" applyProtection="0"/>
    <xf numFmtId="0" fontId="28" fillId="45" borderId="5" applyNumberFormat="0" applyAlignment="0" applyProtection="0"/>
    <xf numFmtId="0" fontId="69" fillId="0" borderId="0" applyNumberFormat="0" applyFill="0" applyBorder="0" applyAlignment="0" applyProtection="0"/>
    <xf numFmtId="3" fontId="70" fillId="0" borderId="0" applyProtection="0">
      <alignment horizontal="center"/>
    </xf>
    <xf numFmtId="0" fontId="71" fillId="0" borderId="0"/>
    <xf numFmtId="43" fontId="8" fillId="0" borderId="0" applyFont="0" applyFill="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4" fillId="0" borderId="0"/>
    <xf numFmtId="9" fontId="4" fillId="0" borderId="0" applyFont="0" applyFill="0" applyBorder="0" applyAlignment="0" applyProtection="0"/>
    <xf numFmtId="0" fontId="8" fillId="0" borderId="0"/>
    <xf numFmtId="0" fontId="4" fillId="0" borderId="0"/>
    <xf numFmtId="0" fontId="2" fillId="26" borderId="22" applyNumberFormat="0" applyFont="0" applyAlignment="0" applyProtection="0"/>
    <xf numFmtId="0" fontId="2" fillId="0" borderId="0"/>
    <xf numFmtId="0" fontId="8" fillId="0" borderId="0"/>
    <xf numFmtId="9" fontId="74" fillId="0" borderId="0" applyFont="0" applyFill="0" applyBorder="0" applyAlignment="0" applyProtection="0"/>
    <xf numFmtId="9" fontId="75" fillId="0" borderId="0" applyFont="0" applyFill="0" applyBorder="0" applyAlignment="0" applyProtection="0"/>
    <xf numFmtId="43" fontId="75" fillId="0" borderId="0" applyFont="0" applyFill="0" applyBorder="0" applyAlignment="0" applyProtection="0"/>
    <xf numFmtId="0" fontId="1" fillId="0" borderId="0"/>
  </cellStyleXfs>
  <cellXfs count="508">
    <xf numFmtId="0" fontId="0" fillId="0" borderId="0" xfId="0"/>
    <xf numFmtId="0" fontId="7" fillId="0" borderId="0" xfId="23" applyFont="1"/>
    <xf numFmtId="0" fontId="8" fillId="0" borderId="0" xfId="23" applyFont="1"/>
    <xf numFmtId="0" fontId="9" fillId="0" borderId="0" xfId="23" applyFont="1"/>
    <xf numFmtId="0" fontId="10" fillId="0" borderId="0" xfId="23" applyFont="1"/>
    <xf numFmtId="3" fontId="8" fillId="0" borderId="0" xfId="23" applyNumberFormat="1" applyFont="1"/>
    <xf numFmtId="0" fontId="8" fillId="0" borderId="7" xfId="23" applyFont="1" applyBorder="1" applyAlignment="1">
      <alignment horizontal="left"/>
    </xf>
    <xf numFmtId="0" fontId="8" fillId="0" borderId="0" xfId="23" applyFont="1" applyAlignment="1">
      <alignment horizontal="left"/>
    </xf>
    <xf numFmtId="0" fontId="8" fillId="0" borderId="0" xfId="23" applyFont="1" applyBorder="1" applyAlignment="1">
      <alignment horizontal="left"/>
    </xf>
    <xf numFmtId="0" fontId="10" fillId="0" borderId="0" xfId="23" applyFont="1" applyBorder="1" applyAlignment="1">
      <alignment horizontal="left"/>
    </xf>
    <xf numFmtId="0" fontId="10" fillId="0" borderId="0" xfId="23" quotePrefix="1" applyFont="1" applyAlignment="1">
      <alignment horizontal="left"/>
    </xf>
    <xf numFmtId="0" fontId="8" fillId="0" borderId="0" xfId="23" quotePrefix="1" applyFont="1" applyAlignment="1">
      <alignment horizontal="left"/>
    </xf>
    <xf numFmtId="0" fontId="10" fillId="0" borderId="0" xfId="23" applyFont="1" applyBorder="1"/>
    <xf numFmtId="0" fontId="10" fillId="0" borderId="0" xfId="23" applyFont="1" applyAlignment="1">
      <alignment horizontal="left"/>
    </xf>
    <xf numFmtId="0" fontId="10" fillId="0" borderId="0" xfId="23" applyFont="1" applyAlignment="1">
      <alignment wrapText="1"/>
    </xf>
    <xf numFmtId="0" fontId="8" fillId="0" borderId="0" xfId="23" quotePrefix="1" applyFont="1" applyBorder="1" applyAlignment="1">
      <alignment horizontal="left"/>
    </xf>
    <xf numFmtId="0" fontId="8" fillId="0" borderId="0" xfId="23" quotePrefix="1" applyFont="1" applyAlignment="1">
      <alignment horizontal="left" indent="1"/>
    </xf>
    <xf numFmtId="0" fontId="8" fillId="0" borderId="7" xfId="23" quotePrefix="1" applyFont="1" applyBorder="1" applyAlignment="1">
      <alignment horizontal="left" indent="1"/>
    </xf>
    <xf numFmtId="0" fontId="8" fillId="0" borderId="0" xfId="23" applyFont="1" applyAlignment="1">
      <alignment horizontal="left" indent="1"/>
    </xf>
    <xf numFmtId="0" fontId="8" fillId="0" borderId="0" xfId="23" applyFont="1" applyBorder="1" applyAlignment="1">
      <alignment horizontal="left" indent="1"/>
    </xf>
    <xf numFmtId="0" fontId="8" fillId="0" borderId="7" xfId="23" applyFont="1" applyBorder="1" applyAlignment="1">
      <alignment horizontal="left" wrapText="1" indent="1"/>
    </xf>
    <xf numFmtId="0" fontId="10" fillId="0" borderId="8" xfId="23" applyFont="1" applyBorder="1" applyAlignment="1">
      <alignment horizontal="left"/>
    </xf>
    <xf numFmtId="0" fontId="8" fillId="0" borderId="7" xfId="23" applyFont="1" applyBorder="1" applyAlignment="1">
      <alignment horizontal="left" indent="1"/>
    </xf>
    <xf numFmtId="0" fontId="10" fillId="0" borderId="0" xfId="23" applyFont="1" applyAlignment="1">
      <alignment horizontal="left" indent="1"/>
    </xf>
    <xf numFmtId="0" fontId="11" fillId="0" borderId="0" xfId="31"/>
    <xf numFmtId="0" fontId="7" fillId="0" borderId="0" xfId="35" applyFont="1" applyBorder="1"/>
    <xf numFmtId="0" fontId="8" fillId="0" borderId="0" xfId="31" quotePrefix="1" applyFont="1" applyBorder="1" applyAlignment="1">
      <alignment horizontal="left"/>
    </xf>
    <xf numFmtId="6" fontId="8" fillId="0" borderId="7" xfId="31" quotePrefix="1" applyNumberFormat="1" applyFont="1" applyBorder="1" applyAlignment="1">
      <alignment horizontal="left"/>
    </xf>
    <xf numFmtId="0" fontId="10" fillId="0" borderId="0" xfId="31" applyFont="1"/>
    <xf numFmtId="0" fontId="11" fillId="0" borderId="0" xfId="31" applyFont="1"/>
    <xf numFmtId="0" fontId="8" fillId="0" borderId="0" xfId="31" applyFont="1"/>
    <xf numFmtId="0" fontId="8" fillId="0" borderId="0" xfId="31" applyFont="1" applyAlignment="1">
      <alignment horizontal="left" indent="1"/>
    </xf>
    <xf numFmtId="0" fontId="8" fillId="0" borderId="0" xfId="31" applyFont="1" applyBorder="1"/>
    <xf numFmtId="0" fontId="11" fillId="0" borderId="0" xfId="31" applyBorder="1"/>
    <xf numFmtId="0" fontId="8" fillId="0" borderId="7" xfId="31" applyFont="1" applyBorder="1" applyAlignment="1">
      <alignment horizontal="left" indent="1"/>
    </xf>
    <xf numFmtId="0" fontId="10" fillId="0" borderId="0" xfId="31" applyFont="1" applyBorder="1"/>
    <xf numFmtId="0" fontId="8" fillId="0" borderId="0" xfId="36" applyFont="1" applyAlignment="1">
      <alignment horizontal="left"/>
    </xf>
    <xf numFmtId="0" fontId="8" fillId="0" borderId="0" xfId="36" applyFont="1"/>
    <xf numFmtId="0" fontId="4" fillId="0" borderId="0" xfId="36"/>
    <xf numFmtId="0" fontId="10" fillId="0" borderId="0" xfId="36" applyFont="1" applyBorder="1"/>
    <xf numFmtId="0" fontId="4" fillId="0" borderId="7" xfId="36" applyBorder="1"/>
    <xf numFmtId="0" fontId="8" fillId="0" borderId="0" xfId="36" applyFont="1" applyBorder="1"/>
    <xf numFmtId="0" fontId="8" fillId="0" borderId="0" xfId="30" applyFont="1" applyAlignment="1">
      <alignment horizontal="left"/>
    </xf>
    <xf numFmtId="0" fontId="10" fillId="0" borderId="0" xfId="30" applyFont="1"/>
    <xf numFmtId="0" fontId="8" fillId="0" borderId="0" xfId="30" applyFont="1"/>
    <xf numFmtId="0" fontId="8" fillId="0" borderId="0" xfId="34" applyFont="1"/>
    <xf numFmtId="0" fontId="8" fillId="0" borderId="7" xfId="34" applyFont="1" applyBorder="1"/>
    <xf numFmtId="0" fontId="8" fillId="0" borderId="7" xfId="26" quotePrefix="1" applyFont="1" applyBorder="1" applyAlignment="1" applyProtection="1">
      <alignment horizontal="left"/>
    </xf>
    <xf numFmtId="6" fontId="8" fillId="0" borderId="7" xfId="25" quotePrefix="1" applyNumberFormat="1" applyFont="1" applyBorder="1"/>
    <xf numFmtId="0" fontId="16" fillId="0" borderId="0" xfId="31" applyFont="1"/>
    <xf numFmtId="0" fontId="7" fillId="0" borderId="0" xfId="36" applyFont="1" applyBorder="1"/>
    <xf numFmtId="3" fontId="8" fillId="0" borderId="0" xfId="23" applyNumberFormat="1" applyFont="1" applyFill="1"/>
    <xf numFmtId="0" fontId="8" fillId="0" borderId="0" xfId="23" applyFont="1" applyFill="1"/>
    <xf numFmtId="0" fontId="8" fillId="0" borderId="0" xfId="23" applyFont="1" applyFill="1" applyBorder="1"/>
    <xf numFmtId="14" fontId="10" fillId="0" borderId="7" xfId="25" quotePrefix="1" applyNumberFormat="1" applyFont="1" applyFill="1" applyBorder="1" applyAlignment="1">
      <alignment horizontal="right"/>
    </xf>
    <xf numFmtId="0" fontId="10" fillId="0" borderId="0" xfId="23" applyFont="1" applyFill="1"/>
    <xf numFmtId="0" fontId="8" fillId="0" borderId="7" xfId="23" applyFont="1" applyFill="1" applyBorder="1" applyAlignment="1">
      <alignment horizontal="left"/>
    </xf>
    <xf numFmtId="0" fontId="8" fillId="0" borderId="0" xfId="23" applyFont="1" applyFill="1" applyAlignment="1">
      <alignment horizontal="left"/>
    </xf>
    <xf numFmtId="0" fontId="8" fillId="0" borderId="0" xfId="23" applyFont="1" applyFill="1" applyBorder="1" applyAlignment="1">
      <alignment horizontal="left"/>
    </xf>
    <xf numFmtId="0" fontId="10" fillId="0" borderId="0" xfId="23" applyFont="1" applyFill="1" applyBorder="1" applyAlignment="1">
      <alignment horizontal="left"/>
    </xf>
    <xf numFmtId="0" fontId="8" fillId="0" borderId="0" xfId="30" applyFont="1" applyFill="1"/>
    <xf numFmtId="0" fontId="8" fillId="0" borderId="0" xfId="0" applyFont="1"/>
    <xf numFmtId="0" fontId="8" fillId="0" borderId="0" xfId="0" applyFont="1" applyBorder="1"/>
    <xf numFmtId="3" fontId="8" fillId="0" borderId="0" xfId="30" applyNumberFormat="1" applyFont="1" applyFill="1" applyBorder="1"/>
    <xf numFmtId="0" fontId="8" fillId="0" borderId="0" xfId="30" applyFont="1" applyFill="1" applyBorder="1"/>
    <xf numFmtId="0" fontId="7" fillId="0" borderId="0" xfId="0" applyFont="1"/>
    <xf numFmtId="0" fontId="8" fillId="0" borderId="0" xfId="0" quotePrefix="1" applyFont="1" applyBorder="1" applyAlignment="1">
      <alignment horizontal="center"/>
    </xf>
    <xf numFmtId="0" fontId="8" fillId="0" borderId="0" xfId="0" applyFont="1" applyBorder="1" applyAlignment="1">
      <alignment horizontal="right"/>
    </xf>
    <xf numFmtId="0" fontId="8" fillId="0" borderId="7" xfId="0" applyFont="1" applyBorder="1"/>
    <xf numFmtId="2" fontId="8" fillId="0" borderId="0" xfId="36" applyNumberFormat="1" applyFont="1" applyFill="1" applyAlignment="1">
      <alignment horizontal="right"/>
    </xf>
    <xf numFmtId="0" fontId="8" fillId="0" borderId="0" xfId="31" applyFont="1" applyAlignment="1">
      <alignment horizontal="left" wrapText="1" indent="1"/>
    </xf>
    <xf numFmtId="0" fontId="10" fillId="0" borderId="0" xfId="30" quotePrefix="1" applyFont="1" applyFill="1" applyBorder="1" applyAlignment="1">
      <alignment horizontal="right"/>
    </xf>
    <xf numFmtId="0" fontId="10" fillId="0" borderId="7" xfId="26" quotePrefix="1" applyFont="1" applyFill="1" applyBorder="1" applyAlignment="1" applyProtection="1">
      <alignment horizontal="right"/>
    </xf>
    <xf numFmtId="0" fontId="8" fillId="0" borderId="0" xfId="31" applyFont="1" applyBorder="1" applyAlignment="1">
      <alignment horizontal="left" indent="1"/>
    </xf>
    <xf numFmtId="0" fontId="0" fillId="0" borderId="0" xfId="0" applyFill="1"/>
    <xf numFmtId="0" fontId="10" fillId="0" borderId="0" xfId="30" applyFont="1" applyFill="1"/>
    <xf numFmtId="0" fontId="8" fillId="0" borderId="0" xfId="0" applyFont="1" applyFill="1"/>
    <xf numFmtId="0" fontId="8" fillId="0" borderId="0" xfId="37" applyFont="1" applyAlignment="1">
      <alignment horizontal="left"/>
    </xf>
    <xf numFmtId="0" fontId="8" fillId="0" borderId="0" xfId="24" applyFont="1" applyFill="1" applyBorder="1"/>
    <xf numFmtId="0" fontId="8" fillId="0" borderId="0" xfId="24" applyFont="1" applyFill="1" applyAlignment="1">
      <alignment horizontal="right"/>
    </xf>
    <xf numFmtId="0" fontId="8" fillId="0" borderId="0" xfId="24" applyFont="1" applyFill="1"/>
    <xf numFmtId="0" fontId="8" fillId="0" borderId="0" xfId="24" applyFont="1"/>
    <xf numFmtId="0" fontId="7" fillId="0" borderId="0" xfId="24" applyFont="1" applyFill="1" applyBorder="1"/>
    <xf numFmtId="0" fontId="7" fillId="0" borderId="0" xfId="24" applyFont="1" applyFill="1" applyAlignment="1">
      <alignment horizontal="right"/>
    </xf>
    <xf numFmtId="0" fontId="8" fillId="0" borderId="0" xfId="24" applyFont="1" applyBorder="1"/>
    <xf numFmtId="3" fontId="8" fillId="0" borderId="0" xfId="24" applyNumberFormat="1" applyFont="1" applyFill="1"/>
    <xf numFmtId="3" fontId="8" fillId="0" borderId="0" xfId="24" applyNumberFormat="1" applyFont="1" applyFill="1" applyBorder="1"/>
    <xf numFmtId="3" fontId="8" fillId="0" borderId="0" xfId="27" applyNumberFormat="1" applyFont="1" applyFill="1" applyBorder="1" applyAlignment="1" applyProtection="1">
      <alignment horizontal="right"/>
    </xf>
    <xf numFmtId="3" fontId="10" fillId="0" borderId="0" xfId="27" applyNumberFormat="1" applyFont="1" applyBorder="1" applyAlignment="1" applyProtection="1">
      <alignment horizontal="right"/>
    </xf>
    <xf numFmtId="2" fontId="8" fillId="0" borderId="0" xfId="27" applyNumberFormat="1" applyFont="1" applyBorder="1"/>
    <xf numFmtId="0" fontId="8" fillId="0" borderId="0" xfId="37" applyFont="1" applyFill="1" applyAlignment="1">
      <alignment horizontal="left"/>
    </xf>
    <xf numFmtId="0" fontId="13" fillId="0" borderId="0" xfId="29" applyFill="1"/>
    <xf numFmtId="0" fontId="10" fillId="0" borderId="0" xfId="29" applyFont="1" applyFill="1"/>
    <xf numFmtId="0" fontId="8" fillId="0" borderId="0" xfId="29" applyFont="1" applyFill="1"/>
    <xf numFmtId="0" fontId="33" fillId="0" borderId="0" xfId="24" applyFont="1" applyFill="1"/>
    <xf numFmtId="17" fontId="8" fillId="0" borderId="0" xfId="29" applyNumberFormat="1" applyFont="1" applyFill="1" applyBorder="1" applyAlignment="1">
      <alignment horizontal="right" wrapText="1"/>
    </xf>
    <xf numFmtId="0" fontId="7" fillId="0" borderId="0" xfId="24" applyFont="1" applyFill="1"/>
    <xf numFmtId="0" fontId="8" fillId="0" borderId="7" xfId="29" quotePrefix="1" applyFont="1" applyFill="1" applyBorder="1"/>
    <xf numFmtId="17" fontId="8" fillId="0" borderId="7" xfId="29" applyNumberFormat="1" applyFont="1" applyFill="1" applyBorder="1" applyAlignment="1">
      <alignment horizontal="right" wrapText="1"/>
    </xf>
    <xf numFmtId="1" fontId="8" fillId="0" borderId="7" xfId="27" applyNumberFormat="1" applyFont="1" applyFill="1" applyBorder="1" applyAlignment="1" applyProtection="1">
      <alignment horizontal="right" wrapText="1"/>
    </xf>
    <xf numFmtId="0" fontId="8" fillId="0" borderId="0" xfId="29" applyFont="1" applyFill="1" applyBorder="1"/>
    <xf numFmtId="3" fontId="8" fillId="0" borderId="0" xfId="29" applyNumberFormat="1" applyFont="1" applyFill="1"/>
    <xf numFmtId="0" fontId="8" fillId="0" borderId="7" xfId="29" applyFont="1" applyFill="1" applyBorder="1"/>
    <xf numFmtId="3" fontId="13" fillId="0" borderId="0" xfId="29" applyNumberFormat="1" applyFill="1"/>
    <xf numFmtId="0" fontId="10" fillId="0" borderId="7" xfId="0" quotePrefix="1" applyFont="1" applyFill="1" applyBorder="1" applyAlignment="1">
      <alignment horizontal="right"/>
    </xf>
    <xf numFmtId="0" fontId="10" fillId="0" borderId="0" xfId="23" applyFont="1" applyFill="1" applyBorder="1" applyAlignment="1">
      <alignment wrapText="1"/>
    </xf>
    <xf numFmtId="0" fontId="7" fillId="0" borderId="0" xfId="23" applyFont="1" applyFill="1"/>
    <xf numFmtId="3" fontId="8" fillId="0" borderId="0" xfId="0" applyNumberFormat="1" applyFont="1" applyFill="1"/>
    <xf numFmtId="0" fontId="8" fillId="0" borderId="0" xfId="36" applyFont="1" applyFill="1" applyBorder="1"/>
    <xf numFmtId="0" fontId="8" fillId="0" borderId="0" xfId="36" applyFont="1" applyFill="1" applyAlignment="1">
      <alignment horizontal="right"/>
    </xf>
    <xf numFmtId="0" fontId="34" fillId="0" borderId="0" xfId="29" applyFont="1" applyFill="1"/>
    <xf numFmtId="164" fontId="8" fillId="0" borderId="0" xfId="0" applyNumberFormat="1" applyFont="1" applyFill="1"/>
    <xf numFmtId="0" fontId="4" fillId="0" borderId="0" xfId="0" applyFont="1"/>
    <xf numFmtId="3" fontId="0" fillId="0" borderId="0" xfId="0" applyNumberFormat="1" applyFill="1"/>
    <xf numFmtId="0" fontId="7" fillId="0" borderId="0" xfId="0" applyFont="1" applyFill="1"/>
    <xf numFmtId="3" fontId="15" fillId="0" borderId="0" xfId="30" applyNumberFormat="1" applyFont="1" applyFill="1" applyBorder="1"/>
    <xf numFmtId="0" fontId="8" fillId="0" borderId="0" xfId="24" applyFont="1" applyFill="1" applyBorder="1" applyAlignment="1">
      <alignment horizontal="right"/>
    </xf>
    <xf numFmtId="0" fontId="8" fillId="0" borderId="0" xfId="30" applyFont="1" applyFill="1" applyAlignment="1">
      <alignment wrapText="1"/>
    </xf>
    <xf numFmtId="0" fontId="15" fillId="0" borderId="0" xfId="29" applyFont="1" applyFill="1"/>
    <xf numFmtId="0" fontId="8" fillId="0" borderId="7" xfId="0" applyFont="1" applyFill="1" applyBorder="1"/>
    <xf numFmtId="3" fontId="8" fillId="0" borderId="0" xfId="28" applyNumberFormat="1" applyFont="1" applyFill="1" applyAlignment="1">
      <alignment wrapText="1"/>
    </xf>
    <xf numFmtId="0" fontId="8" fillId="0" borderId="7" xfId="27" quotePrefix="1" applyFont="1" applyBorder="1" applyAlignment="1" applyProtection="1">
      <alignment horizontal="left"/>
    </xf>
    <xf numFmtId="0" fontId="10" fillId="0" borderId="0" xfId="24" applyFont="1" applyFill="1"/>
    <xf numFmtId="0" fontId="10" fillId="0" borderId="0" xfId="24" applyFont="1" applyBorder="1" applyAlignment="1">
      <alignment wrapText="1"/>
    </xf>
    <xf numFmtId="0" fontId="8" fillId="0" borderId="0" xfId="28" applyFont="1" applyFill="1" applyBorder="1"/>
    <xf numFmtId="0" fontId="10" fillId="0" borderId="0" xfId="24" applyFont="1" applyAlignment="1">
      <alignment horizontal="left"/>
    </xf>
    <xf numFmtId="0" fontId="8" fillId="0" borderId="0" xfId="24" applyFont="1" applyAlignment="1">
      <alignment horizontal="left"/>
    </xf>
    <xf numFmtId="0" fontId="10" fillId="0" borderId="0" xfId="24" applyFont="1"/>
    <xf numFmtId="0" fontId="10" fillId="0" borderId="0" xfId="24" applyFont="1" applyFill="1" applyAlignment="1">
      <alignment horizontal="center"/>
    </xf>
    <xf numFmtId="0" fontId="10" fillId="0" borderId="0" xfId="24" applyFont="1" applyFill="1" applyBorder="1" applyAlignment="1">
      <alignment horizontal="center"/>
    </xf>
    <xf numFmtId="0" fontId="36" fillId="0" borderId="0" xfId="24" applyFont="1"/>
    <xf numFmtId="0" fontId="15" fillId="0" borderId="0" xfId="23" applyFont="1" applyAlignment="1">
      <alignment horizontal="center"/>
    </xf>
    <xf numFmtId="164" fontId="10" fillId="0" borderId="7" xfId="23" applyNumberFormat="1" applyFont="1" applyFill="1" applyBorder="1"/>
    <xf numFmtId="164" fontId="8" fillId="0" borderId="7" xfId="23" applyNumberFormat="1" applyFont="1" applyFill="1" applyBorder="1"/>
    <xf numFmtId="164" fontId="8" fillId="0" borderId="0" xfId="23" applyNumberFormat="1" applyFont="1" applyFill="1" applyBorder="1"/>
    <xf numFmtId="0" fontId="8" fillId="0" borderId="0" xfId="36" quotePrefix="1" applyFont="1" applyAlignment="1">
      <alignment horizontal="left"/>
    </xf>
    <xf numFmtId="0" fontId="14" fillId="0" borderId="0" xfId="36" applyFont="1" applyBorder="1" applyAlignment="1">
      <alignment horizontal="center"/>
    </xf>
    <xf numFmtId="0" fontId="8" fillId="0" borderId="0" xfId="31" applyFont="1" applyBorder="1" applyAlignment="1">
      <alignment horizontal="left"/>
    </xf>
    <xf numFmtId="0" fontId="8" fillId="0" borderId="7" xfId="31" applyFont="1" applyBorder="1"/>
    <xf numFmtId="0" fontId="8" fillId="0" borderId="0" xfId="37" applyFont="1" applyFill="1" applyBorder="1" applyAlignment="1">
      <alignment horizontal="left"/>
    </xf>
    <xf numFmtId="0" fontId="8" fillId="0" borderId="0" xfId="0" applyFont="1" applyFill="1" applyBorder="1"/>
    <xf numFmtId="0" fontId="39" fillId="0" borderId="0" xfId="33" applyFont="1"/>
    <xf numFmtId="3" fontId="8" fillId="0" borderId="0" xfId="36" quotePrefix="1" applyNumberFormat="1" applyFont="1" applyFill="1" applyAlignment="1">
      <alignment horizontal="right"/>
    </xf>
    <xf numFmtId="0" fontId="38" fillId="0" borderId="0" xfId="0" applyFont="1"/>
    <xf numFmtId="3" fontId="4" fillId="0" borderId="0" xfId="36" applyNumberFormat="1"/>
    <xf numFmtId="0" fontId="40" fillId="0" borderId="0" xfId="29" applyFont="1" applyFill="1"/>
    <xf numFmtId="0" fontId="8" fillId="0" borderId="7" xfId="23" applyFont="1" applyBorder="1"/>
    <xf numFmtId="0" fontId="8" fillId="0" borderId="12" xfId="24" applyFont="1" applyBorder="1" applyAlignment="1">
      <alignment wrapText="1"/>
    </xf>
    <xf numFmtId="0" fontId="8" fillId="0" borderId="0" xfId="24" applyFont="1" applyBorder="1" applyAlignment="1">
      <alignment wrapText="1"/>
    </xf>
    <xf numFmtId="0" fontId="8" fillId="0" borderId="7" xfId="24" applyFont="1" applyFill="1" applyBorder="1"/>
    <xf numFmtId="0" fontId="8" fillId="0" borderId="0" xfId="24" applyFont="1" applyFill="1" applyBorder="1" applyAlignment="1">
      <alignment wrapText="1"/>
    </xf>
    <xf numFmtId="0" fontId="38" fillId="0" borderId="0" xfId="23" applyFont="1"/>
    <xf numFmtId="14" fontId="10" fillId="0" borderId="0" xfId="27" quotePrefix="1" applyNumberFormat="1" applyFont="1" applyFill="1" applyBorder="1" applyAlignment="1" applyProtection="1">
      <alignment horizontal="left"/>
    </xf>
    <xf numFmtId="3" fontId="10" fillId="0" borderId="0" xfId="27" applyNumberFormat="1" applyFont="1" applyFill="1" applyBorder="1" applyAlignment="1" applyProtection="1">
      <alignment horizontal="left"/>
    </xf>
    <xf numFmtId="3" fontId="8" fillId="0" borderId="0" xfId="27" quotePrefix="1" applyNumberFormat="1" applyFont="1" applyFill="1" applyBorder="1" applyAlignment="1" applyProtection="1">
      <alignment horizontal="left"/>
    </xf>
    <xf numFmtId="0" fontId="38" fillId="0" borderId="0" xfId="37" applyFont="1" applyAlignment="1">
      <alignment horizontal="left"/>
    </xf>
    <xf numFmtId="0" fontId="7" fillId="0" borderId="0" xfId="24" applyFont="1"/>
    <xf numFmtId="166" fontId="7" fillId="0" borderId="0" xfId="24" applyNumberFormat="1" applyFont="1" applyFill="1" applyAlignment="1">
      <alignment horizontal="right"/>
    </xf>
    <xf numFmtId="0" fontId="9" fillId="0" borderId="0" xfId="24" applyFont="1"/>
    <xf numFmtId="14" fontId="7" fillId="0" borderId="0" xfId="24" quotePrefix="1" applyNumberFormat="1" applyFont="1" applyFill="1" applyAlignment="1">
      <alignment horizontal="right"/>
    </xf>
    <xf numFmtId="14" fontId="10" fillId="0" borderId="0" xfId="24" quotePrefix="1" applyNumberFormat="1" applyFont="1" applyFill="1" applyAlignment="1">
      <alignment horizontal="right"/>
    </xf>
    <xf numFmtId="166" fontId="10" fillId="0" borderId="14" xfId="24" applyNumberFormat="1" applyFont="1" applyFill="1" applyBorder="1" applyAlignment="1">
      <alignment horizontal="right"/>
    </xf>
    <xf numFmtId="166" fontId="10" fillId="0" borderId="0" xfId="24" applyNumberFormat="1" applyFont="1" applyFill="1" applyAlignment="1">
      <alignment horizontal="right"/>
    </xf>
    <xf numFmtId="0" fontId="10" fillId="0" borderId="7" xfId="24" applyFont="1" applyFill="1" applyBorder="1" applyAlignment="1">
      <alignment horizontal="left"/>
    </xf>
    <xf numFmtId="166" fontId="10" fillId="0" borderId="13" xfId="24" applyNumberFormat="1" applyFont="1" applyFill="1" applyBorder="1" applyAlignment="1">
      <alignment horizontal="left" wrapText="1"/>
    </xf>
    <xf numFmtId="166" fontId="10" fillId="0" borderId="7" xfId="24" applyNumberFormat="1" applyFont="1" applyFill="1" applyBorder="1" applyAlignment="1">
      <alignment horizontal="left" wrapText="1"/>
    </xf>
    <xf numFmtId="3" fontId="8" fillId="0" borderId="0" xfId="24" applyNumberFormat="1" applyFont="1" applyFill="1" applyAlignment="1">
      <alignment horizontal="right"/>
    </xf>
    <xf numFmtId="166" fontId="8" fillId="0" borderId="14" xfId="24" applyNumberFormat="1" applyFont="1" applyFill="1" applyBorder="1" applyAlignment="1">
      <alignment horizontal="right"/>
    </xf>
    <xf numFmtId="166" fontId="8" fillId="0" borderId="0" xfId="24" applyNumberFormat="1" applyFont="1" applyFill="1" applyAlignment="1">
      <alignment horizontal="right"/>
    </xf>
    <xf numFmtId="3" fontId="8" fillId="0" borderId="0" xfId="29" applyNumberFormat="1" applyFont="1" applyFill="1" applyAlignment="1">
      <alignment wrapText="1"/>
    </xf>
    <xf numFmtId="3" fontId="8" fillId="0" borderId="14" xfId="24" applyNumberFormat="1" applyFont="1" applyFill="1" applyBorder="1" applyAlignment="1">
      <alignment horizontal="right"/>
    </xf>
    <xf numFmtId="3" fontId="8" fillId="0" borderId="7" xfId="24" applyNumberFormat="1" applyFont="1" applyFill="1" applyBorder="1" applyAlignment="1">
      <alignment horizontal="right"/>
    </xf>
    <xf numFmtId="3" fontId="8" fillId="0" borderId="13" xfId="24" applyNumberFormat="1" applyFont="1" applyFill="1" applyBorder="1" applyAlignment="1">
      <alignment horizontal="right"/>
    </xf>
    <xf numFmtId="0" fontId="38" fillId="0" borderId="0" xfId="36" applyFont="1"/>
    <xf numFmtId="0" fontId="38" fillId="0" borderId="0" xfId="31" applyFont="1"/>
    <xf numFmtId="0" fontId="38" fillId="0" borderId="0" xfId="24" applyFont="1" applyFill="1" applyAlignment="1">
      <alignment horizontal="center"/>
    </xf>
    <xf numFmtId="3" fontId="8" fillId="0" borderId="0" xfId="29" applyNumberFormat="1" applyFont="1" applyFill="1" applyAlignment="1">
      <alignment horizontal="left" indent="1"/>
    </xf>
    <xf numFmtId="3" fontId="8" fillId="0" borderId="0" xfId="29" applyNumberFormat="1" applyFont="1" applyFill="1" applyBorder="1" applyAlignment="1">
      <alignment horizontal="left" wrapText="1" indent="1"/>
    </xf>
    <xf numFmtId="3" fontId="8" fillId="0" borderId="0" xfId="29" applyNumberFormat="1" applyFont="1" applyFill="1" applyAlignment="1">
      <alignment horizontal="left" wrapText="1" indent="1"/>
    </xf>
    <xf numFmtId="0" fontId="8" fillId="0" borderId="7" xfId="29" applyFont="1" applyFill="1" applyBorder="1" applyAlignment="1">
      <alignment horizontal="left" indent="1"/>
    </xf>
    <xf numFmtId="3" fontId="8" fillId="0" borderId="7" xfId="29" applyNumberFormat="1" applyFont="1" applyFill="1" applyBorder="1" applyAlignment="1">
      <alignment horizontal="left" indent="1"/>
    </xf>
    <xf numFmtId="4" fontId="8" fillId="0" borderId="7" xfId="29" applyNumberFormat="1" applyFont="1" applyFill="1" applyBorder="1" applyAlignment="1">
      <alignment horizontal="left"/>
    </xf>
    <xf numFmtId="164" fontId="8" fillId="0" borderId="0" xfId="23" applyNumberFormat="1" applyFont="1" applyFill="1"/>
    <xf numFmtId="0" fontId="8" fillId="0" borderId="7" xfId="29" applyFont="1" applyFill="1" applyBorder="1" applyAlignment="1">
      <alignment horizontal="left"/>
    </xf>
    <xf numFmtId="164" fontId="8" fillId="0" borderId="0" xfId="30" applyNumberFormat="1" applyFont="1" applyFill="1"/>
    <xf numFmtId="0" fontId="8" fillId="0" borderId="7" xfId="30" quotePrefix="1" applyFont="1" applyBorder="1" applyAlignment="1">
      <alignment horizontal="left"/>
    </xf>
    <xf numFmtId="164" fontId="8" fillId="0" borderId="0" xfId="30" applyNumberFormat="1" applyFont="1"/>
    <xf numFmtId="0" fontId="10" fillId="0" borderId="7" xfId="30" quotePrefix="1" applyFont="1" applyFill="1" applyBorder="1" applyAlignment="1">
      <alignment horizontal="right"/>
    </xf>
    <xf numFmtId="164" fontId="8" fillId="0" borderId="0" xfId="23" applyNumberFormat="1" applyFont="1" applyFill="1" applyAlignment="1">
      <alignment horizontal="right"/>
    </xf>
    <xf numFmtId="164" fontId="10" fillId="0" borderId="0" xfId="23" applyNumberFormat="1" applyFont="1" applyFill="1" applyAlignment="1">
      <alignment horizontal="right"/>
    </xf>
    <xf numFmtId="164" fontId="8" fillId="0" borderId="7" xfId="23" applyNumberFormat="1" applyFont="1" applyFill="1" applyBorder="1" applyAlignment="1">
      <alignment horizontal="right"/>
    </xf>
    <xf numFmtId="164" fontId="8" fillId="0" borderId="0" xfId="23" applyNumberFormat="1" applyFont="1" applyFill="1" applyBorder="1" applyAlignment="1">
      <alignment horizontal="right"/>
    </xf>
    <xf numFmtId="164" fontId="10" fillId="0" borderId="0" xfId="23" applyNumberFormat="1" applyFont="1" applyFill="1" applyBorder="1" applyAlignment="1">
      <alignment horizontal="right"/>
    </xf>
    <xf numFmtId="164" fontId="8" fillId="0" borderId="0" xfId="24" applyNumberFormat="1" applyFont="1" applyFill="1"/>
    <xf numFmtId="166" fontId="8" fillId="0" borderId="0" xfId="23" applyNumberFormat="1" applyFont="1"/>
    <xf numFmtId="166" fontId="8" fillId="0" borderId="0" xfId="23" applyNumberFormat="1" applyFont="1" applyFill="1" applyBorder="1"/>
    <xf numFmtId="166" fontId="8" fillId="0" borderId="7" xfId="23" applyNumberFormat="1" applyFont="1" applyBorder="1"/>
    <xf numFmtId="166" fontId="8" fillId="0" borderId="0" xfId="23" applyNumberFormat="1" applyFont="1" applyFill="1"/>
    <xf numFmtId="166" fontId="8" fillId="0" borderId="8" xfId="23" applyNumberFormat="1" applyFont="1" applyBorder="1"/>
    <xf numFmtId="164" fontId="8" fillId="0" borderId="0" xfId="29" applyNumberFormat="1" applyFont="1" applyFill="1"/>
    <xf numFmtId="164" fontId="8" fillId="0" borderId="0" xfId="36" quotePrefix="1" applyNumberFormat="1" applyFont="1" applyFill="1" applyAlignment="1">
      <alignment horizontal="right"/>
    </xf>
    <xf numFmtId="166" fontId="11" fillId="0" borderId="0" xfId="31" applyNumberFormat="1"/>
    <xf numFmtId="164" fontId="8" fillId="0" borderId="0" xfId="23" applyNumberFormat="1" applyFont="1"/>
    <xf numFmtId="164" fontId="8" fillId="0" borderId="0" xfId="23" applyNumberFormat="1" applyFont="1" applyFill="1" applyBorder="1" applyAlignment="1">
      <alignment horizontal="left"/>
    </xf>
    <xf numFmtId="166" fontId="10" fillId="0" borderId="8" xfId="23" applyNumberFormat="1" applyFont="1" applyBorder="1" applyAlignment="1">
      <alignment horizontal="right"/>
    </xf>
    <xf numFmtId="164" fontId="8" fillId="0" borderId="0" xfId="28" applyNumberFormat="1" applyFont="1" applyFill="1"/>
    <xf numFmtId="164" fontId="8" fillId="0" borderId="0" xfId="29" applyNumberFormat="1" applyFont="1" applyFill="1" applyBorder="1"/>
    <xf numFmtId="164" fontId="8" fillId="0" borderId="7" xfId="29" applyNumberFormat="1" applyFont="1" applyFill="1" applyBorder="1"/>
    <xf numFmtId="164" fontId="8" fillId="0" borderId="0" xfId="23" quotePrefix="1" applyNumberFormat="1" applyFont="1" applyFill="1" applyBorder="1" applyAlignment="1">
      <alignment horizontal="right"/>
    </xf>
    <xf numFmtId="0" fontId="8" fillId="0" borderId="0" xfId="23" applyFont="1" applyFill="1" applyBorder="1" applyAlignment="1">
      <alignment wrapText="1"/>
    </xf>
    <xf numFmtId="0" fontId="10" fillId="0" borderId="0" xfId="23" applyFont="1" applyFill="1" applyBorder="1"/>
    <xf numFmtId="164" fontId="10" fillId="0" borderId="0" xfId="23" applyNumberFormat="1" applyFont="1" applyFill="1"/>
    <xf numFmtId="164" fontId="10" fillId="0" borderId="7" xfId="23" applyNumberFormat="1" applyFont="1" applyFill="1" applyBorder="1" applyAlignment="1">
      <alignment horizontal="right"/>
    </xf>
    <xf numFmtId="164" fontId="10" fillId="0" borderId="0" xfId="23" applyNumberFormat="1" applyFont="1"/>
    <xf numFmtId="164" fontId="10" fillId="0" borderId="0" xfId="23" applyNumberFormat="1" applyFont="1" applyFill="1" applyBorder="1" applyAlignment="1">
      <alignment horizontal="left"/>
    </xf>
    <xf numFmtId="166" fontId="10" fillId="0" borderId="0" xfId="23" applyNumberFormat="1" applyFont="1"/>
    <xf numFmtId="3" fontId="8" fillId="0" borderId="7" xfId="29" applyNumberFormat="1" applyFont="1" applyFill="1" applyBorder="1" applyAlignment="1">
      <alignment horizontal="left" wrapText="1" indent="1"/>
    </xf>
    <xf numFmtId="164" fontId="0" fillId="0" borderId="0" xfId="0" applyNumberFormat="1"/>
    <xf numFmtId="3" fontId="10" fillId="0" borderId="0" xfId="27" applyNumberFormat="1" applyFont="1" applyFill="1" applyBorder="1" applyAlignment="1" applyProtection="1">
      <alignment horizontal="right"/>
    </xf>
    <xf numFmtId="3" fontId="8" fillId="0" borderId="0" xfId="27" applyNumberFormat="1" applyFont="1" applyBorder="1"/>
    <xf numFmtId="3" fontId="8" fillId="0" borderId="0" xfId="0" applyNumberFormat="1" applyFont="1" applyFill="1" applyBorder="1"/>
    <xf numFmtId="0" fontId="7" fillId="0" borderId="0" xfId="35" applyFont="1" applyFill="1" applyBorder="1"/>
    <xf numFmtId="0" fontId="38" fillId="0" borderId="0" xfId="31" applyFont="1" applyFill="1" applyBorder="1"/>
    <xf numFmtId="164" fontId="8" fillId="0" borderId="0" xfId="0" applyNumberFormat="1" applyFont="1" applyFill="1" applyBorder="1"/>
    <xf numFmtId="164" fontId="8" fillId="0" borderId="7" xfId="0" applyNumberFormat="1" applyFont="1" applyFill="1" applyBorder="1"/>
    <xf numFmtId="0" fontId="10" fillId="0" borderId="0" xfId="37" applyFont="1" applyAlignment="1">
      <alignment horizontal="left"/>
    </xf>
    <xf numFmtId="0" fontId="40" fillId="0" borderId="0" xfId="23" applyFont="1"/>
    <xf numFmtId="0" fontId="10" fillId="0" borderId="0" xfId="23" quotePrefix="1" applyFont="1" applyBorder="1" applyAlignment="1">
      <alignment horizontal="left"/>
    </xf>
    <xf numFmtId="166" fontId="10" fillId="0" borderId="7" xfId="23" applyNumberFormat="1" applyFont="1" applyBorder="1"/>
    <xf numFmtId="166" fontId="10" fillId="0" borderId="0" xfId="23" applyNumberFormat="1" applyFont="1" applyFill="1" applyBorder="1"/>
    <xf numFmtId="166" fontId="10" fillId="0" borderId="8" xfId="23" applyNumberFormat="1" applyFont="1" applyBorder="1"/>
    <xf numFmtId="0" fontId="56" fillId="0" borderId="0" xfId="23" applyFont="1"/>
    <xf numFmtId="0" fontId="5" fillId="0" borderId="0" xfId="23" applyFont="1"/>
    <xf numFmtId="14" fontId="8" fillId="0" borderId="7" xfId="25" quotePrefix="1" applyNumberFormat="1" applyFont="1" applyFill="1" applyBorder="1" applyAlignment="1">
      <alignment horizontal="right"/>
    </xf>
    <xf numFmtId="166" fontId="8" fillId="0" borderId="8" xfId="23" applyNumberFormat="1" applyFont="1" applyBorder="1" applyAlignment="1">
      <alignment horizontal="right"/>
    </xf>
    <xf numFmtId="0" fontId="10" fillId="0" borderId="0" xfId="37" applyFont="1" applyFill="1" applyAlignment="1">
      <alignment horizontal="left"/>
    </xf>
    <xf numFmtId="0" fontId="11" fillId="0" borderId="0" xfId="31" applyFill="1"/>
    <xf numFmtId="166" fontId="11" fillId="0" borderId="0" xfId="31" applyNumberFormat="1" applyFill="1"/>
    <xf numFmtId="166" fontId="8" fillId="0" borderId="0" xfId="36" applyNumberFormat="1" applyFont="1" applyFill="1" applyAlignment="1">
      <alignment horizontal="right"/>
    </xf>
    <xf numFmtId="164" fontId="10" fillId="0" borderId="0" xfId="23" applyNumberFormat="1" applyFont="1" applyFill="1" applyBorder="1"/>
    <xf numFmtId="166" fontId="10" fillId="0" borderId="0" xfId="23" applyNumberFormat="1" applyFont="1" applyBorder="1"/>
    <xf numFmtId="166" fontId="8" fillId="0" borderId="0" xfId="23" applyNumberFormat="1" applyFont="1" applyBorder="1"/>
    <xf numFmtId="169" fontId="8" fillId="0" borderId="0" xfId="23" applyNumberFormat="1" applyFont="1"/>
    <xf numFmtId="0" fontId="10" fillId="0" borderId="7" xfId="27" quotePrefix="1" applyFont="1" applyBorder="1" applyAlignment="1" applyProtection="1">
      <alignment horizontal="right"/>
    </xf>
    <xf numFmtId="166" fontId="10" fillId="0" borderId="0" xfId="24" applyNumberFormat="1" applyFont="1" applyFill="1"/>
    <xf numFmtId="0" fontId="73" fillId="0" borderId="7" xfId="36" applyFont="1" applyBorder="1" applyAlignment="1">
      <alignment horizontal="right"/>
    </xf>
    <xf numFmtId="0" fontId="8" fillId="0" borderId="0" xfId="36" applyFont="1" applyAlignment="1">
      <alignment horizontal="right"/>
    </xf>
    <xf numFmtId="2" fontId="8" fillId="0" borderId="0" xfId="36" applyNumberFormat="1" applyFont="1" applyAlignment="1">
      <alignment horizontal="right"/>
    </xf>
    <xf numFmtId="0" fontId="8" fillId="0" borderId="0" xfId="36" quotePrefix="1" applyFont="1" applyAlignment="1">
      <alignment horizontal="right"/>
    </xf>
    <xf numFmtId="2" fontId="8" fillId="0" borderId="0" xfId="36" quotePrefix="1" applyNumberFormat="1" applyFont="1" applyAlignment="1">
      <alignment horizontal="right"/>
    </xf>
    <xf numFmtId="0" fontId="5" fillId="0" borderId="0" xfId="23" applyFont="1" applyFill="1"/>
    <xf numFmtId="0" fontId="8" fillId="0" borderId="0" xfId="23" applyFont="1" applyAlignment="1">
      <alignment wrapText="1"/>
    </xf>
    <xf numFmtId="2" fontId="8" fillId="0" borderId="0" xfId="23" applyNumberFormat="1" applyFont="1"/>
    <xf numFmtId="164" fontId="8" fillId="0" borderId="0" xfId="0" applyNumberFormat="1" applyFont="1"/>
    <xf numFmtId="164" fontId="38" fillId="0" borderId="0" xfId="29" applyNumberFormat="1" applyFont="1" applyFill="1"/>
    <xf numFmtId="0" fontId="40" fillId="0" borderId="0" xfId="30" applyFont="1"/>
    <xf numFmtId="14" fontId="10" fillId="0" borderId="7" xfId="26" quotePrefix="1" applyNumberFormat="1" applyFont="1" applyFill="1" applyBorder="1" applyAlignment="1" applyProtection="1">
      <alignment horizontal="right"/>
    </xf>
    <xf numFmtId="0" fontId="4" fillId="0" borderId="0" xfId="36" applyFont="1"/>
    <xf numFmtId="0" fontId="8" fillId="0" borderId="7" xfId="0" applyFont="1" applyFill="1" applyBorder="1" applyAlignment="1">
      <alignment horizontal="right" wrapText="1"/>
    </xf>
    <xf numFmtId="0" fontId="8" fillId="0" borderId="0" xfId="0" applyFont="1" applyFill="1" applyBorder="1" applyAlignment="1">
      <alignment horizontal="right" wrapText="1"/>
    </xf>
    <xf numFmtId="0" fontId="8" fillId="0" borderId="0" xfId="0" applyFont="1" applyFill="1" applyBorder="1" applyAlignment="1">
      <alignment horizontal="center" wrapText="1"/>
    </xf>
    <xf numFmtId="0" fontId="10" fillId="0" borderId="0" xfId="0" applyFont="1" applyFill="1"/>
    <xf numFmtId="0" fontId="4" fillId="0" borderId="9" xfId="0" applyFont="1" applyFill="1" applyBorder="1"/>
    <xf numFmtId="0" fontId="8" fillId="0" borderId="0" xfId="0" applyFont="1" applyFill="1" applyAlignment="1">
      <alignment horizontal="center"/>
    </xf>
    <xf numFmtId="3" fontId="8" fillId="0" borderId="0" xfId="21" applyNumberFormat="1" applyFont="1" applyFill="1" applyBorder="1" applyAlignment="1">
      <alignment horizontal="center"/>
    </xf>
    <xf numFmtId="0" fontId="8" fillId="0" borderId="0" xfId="42" applyFont="1" applyFill="1"/>
    <xf numFmtId="0" fontId="8" fillId="0" borderId="0" xfId="42" applyFont="1"/>
    <xf numFmtId="6" fontId="8" fillId="0" borderId="7" xfId="42" applyNumberFormat="1" applyFont="1" applyBorder="1" applyAlignment="1">
      <alignment horizontal="left"/>
    </xf>
    <xf numFmtId="0" fontId="8" fillId="0" borderId="0" xfId="42" applyFont="1" applyFill="1" applyBorder="1" applyAlignment="1">
      <alignment horizontal="right"/>
    </xf>
    <xf numFmtId="0" fontId="8" fillId="0" borderId="0" xfId="42" applyFont="1" applyFill="1" applyBorder="1" applyAlignment="1"/>
    <xf numFmtId="0" fontId="8" fillId="0" borderId="0" xfId="42" applyFont="1" applyFill="1" applyAlignment="1">
      <alignment horizontal="left"/>
    </xf>
    <xf numFmtId="3" fontId="8" fillId="0" borderId="0" xfId="42" applyNumberFormat="1" applyFont="1" applyFill="1" applyBorder="1"/>
    <xf numFmtId="0" fontId="8" fillId="0" borderId="0" xfId="42" applyFont="1" applyAlignment="1">
      <alignment horizontal="left"/>
    </xf>
    <xf numFmtId="0" fontId="8" fillId="0" borderId="0" xfId="42" applyFont="1" applyAlignment="1">
      <alignment horizontal="left" indent="1"/>
    </xf>
    <xf numFmtId="164" fontId="8" fillId="0" borderId="0" xfId="42" applyNumberFormat="1" applyFont="1"/>
    <xf numFmtId="6" fontId="8" fillId="0" borderId="0" xfId="42" applyNumberFormat="1" applyFont="1" applyBorder="1" applyAlignment="1">
      <alignment horizontal="left"/>
    </xf>
    <xf numFmtId="0" fontId="8" fillId="0" borderId="0" xfId="42" quotePrefix="1" applyFont="1" applyFill="1" applyBorder="1" applyAlignment="1">
      <alignment horizontal="right"/>
    </xf>
    <xf numFmtId="0" fontId="8" fillId="0" borderId="7" xfId="42" applyFont="1" applyBorder="1"/>
    <xf numFmtId="164" fontId="8" fillId="0" borderId="7" xfId="42" applyNumberFormat="1" applyFont="1" applyBorder="1"/>
    <xf numFmtId="164" fontId="8" fillId="0" borderId="0" xfId="42" applyNumberFormat="1" applyFont="1" applyFill="1"/>
    <xf numFmtId="3" fontId="8" fillId="0" borderId="0" xfId="0" applyNumberFormat="1" applyFont="1"/>
    <xf numFmtId="0" fontId="8" fillId="0" borderId="0" xfId="0" applyFont="1" applyAlignment="1">
      <alignment vertical="top" wrapText="1"/>
    </xf>
    <xf numFmtId="6" fontId="8" fillId="0" borderId="0" xfId="42" applyNumberFormat="1" applyFont="1" applyFill="1" applyBorder="1" applyAlignment="1">
      <alignment horizontal="left"/>
    </xf>
    <xf numFmtId="0" fontId="8" fillId="0" borderId="0" xfId="42" applyFont="1" applyFill="1" applyBorder="1"/>
    <xf numFmtId="0" fontId="8" fillId="0" borderId="7" xfId="0" applyFont="1" applyBorder="1" applyAlignment="1">
      <alignment vertical="top" wrapText="1"/>
    </xf>
    <xf numFmtId="166" fontId="8" fillId="0" borderId="0" xfId="34" applyNumberFormat="1" applyFont="1"/>
    <xf numFmtId="0" fontId="8" fillId="0" borderId="0" xfId="32" applyFont="1"/>
    <xf numFmtId="0" fontId="7" fillId="0" borderId="0" xfId="32" applyFont="1"/>
    <xf numFmtId="0" fontId="10" fillId="0" borderId="0" xfId="32" applyFont="1"/>
    <xf numFmtId="6" fontId="10" fillId="0" borderId="7" xfId="32" quotePrefix="1" applyNumberFormat="1" applyFont="1" applyFill="1" applyBorder="1" applyAlignment="1">
      <alignment horizontal="center"/>
    </xf>
    <xf numFmtId="0" fontId="8" fillId="0" borderId="0" xfId="32" applyFont="1" applyBorder="1"/>
    <xf numFmtId="166" fontId="8" fillId="0" borderId="0" xfId="32" applyNumberFormat="1" applyFont="1"/>
    <xf numFmtId="3" fontId="8" fillId="0" borderId="0" xfId="32" applyNumberFormat="1" applyFont="1"/>
    <xf numFmtId="165" fontId="8" fillId="0" borderId="0" xfId="32" applyNumberFormat="1" applyFont="1"/>
    <xf numFmtId="166" fontId="8" fillId="0" borderId="0" xfId="32" applyNumberFormat="1" applyFont="1" applyFill="1" applyBorder="1"/>
    <xf numFmtId="0" fontId="8" fillId="0" borderId="0" xfId="32" applyFont="1" applyFill="1"/>
    <xf numFmtId="165" fontId="8" fillId="0" borderId="0" xfId="32" applyNumberFormat="1" applyFont="1" applyFill="1"/>
    <xf numFmtId="0" fontId="8" fillId="0" borderId="7" xfId="32" applyFont="1" applyBorder="1"/>
    <xf numFmtId="166" fontId="8" fillId="0" borderId="7" xfId="32" applyNumberFormat="1" applyFont="1" applyBorder="1"/>
    <xf numFmtId="166" fontId="8" fillId="0" borderId="0" xfId="30" applyNumberFormat="1" applyFont="1"/>
    <xf numFmtId="3" fontId="8" fillId="0" borderId="0" xfId="30" applyNumberFormat="1" applyFont="1"/>
    <xf numFmtId="166" fontId="8" fillId="0" borderId="0" xfId="34" applyNumberFormat="1" applyFont="1" applyFill="1"/>
    <xf numFmtId="166" fontId="8" fillId="0" borderId="7" xfId="34" applyNumberFormat="1" applyFont="1" applyBorder="1"/>
    <xf numFmtId="166" fontId="8" fillId="0" borderId="7" xfId="32" applyNumberFormat="1" applyFont="1" applyFill="1" applyBorder="1"/>
    <xf numFmtId="166" fontId="8" fillId="0" borderId="0" xfId="34" applyNumberFormat="1" applyFont="1" applyFill="1" applyAlignment="1">
      <alignment horizontal="right"/>
    </xf>
    <xf numFmtId="166" fontId="8" fillId="0" borderId="0" xfId="32" applyNumberFormat="1" applyFont="1" applyBorder="1"/>
    <xf numFmtId="0" fontId="10" fillId="0" borderId="0" xfId="32" quotePrefix="1" applyFont="1" applyAlignment="1">
      <alignment horizontal="left"/>
    </xf>
    <xf numFmtId="166" fontId="8" fillId="0" borderId="0" xfId="32" quotePrefix="1" applyNumberFormat="1" applyFont="1" applyAlignment="1"/>
    <xf numFmtId="166" fontId="8" fillId="0" borderId="0" xfId="30" applyNumberFormat="1" applyFont="1" applyFill="1"/>
    <xf numFmtId="0" fontId="7" fillId="0" borderId="0" xfId="32" applyFont="1" applyFill="1"/>
    <xf numFmtId="0" fontId="8" fillId="0" borderId="0" xfId="30" applyFont="1" applyFill="1" applyAlignment="1">
      <alignment horizontal="center"/>
    </xf>
    <xf numFmtId="0" fontId="8" fillId="0" borderId="14" xfId="30" applyFont="1" applyFill="1" applyBorder="1"/>
    <xf numFmtId="0" fontId="10" fillId="0" borderId="10" xfId="30" applyFont="1" applyFill="1" applyBorder="1"/>
    <xf numFmtId="0" fontId="10" fillId="0" borderId="7" xfId="30" applyFont="1" applyFill="1" applyBorder="1" applyAlignment="1">
      <alignment horizontal="right" wrapText="1"/>
    </xf>
    <xf numFmtId="0" fontId="10" fillId="0" borderId="13" xfId="30" applyFont="1" applyFill="1" applyBorder="1" applyAlignment="1">
      <alignment horizontal="right" wrapText="1"/>
    </xf>
    <xf numFmtId="0" fontId="10" fillId="0" borderId="11" xfId="30" applyFont="1" applyFill="1" applyBorder="1" applyAlignment="1">
      <alignment horizontal="right" wrapText="1"/>
    </xf>
    <xf numFmtId="0" fontId="8" fillId="0" borderId="10" xfId="30" applyFont="1" applyFill="1" applyBorder="1"/>
    <xf numFmtId="14" fontId="10" fillId="0" borderId="0" xfId="30" quotePrefix="1" applyNumberFormat="1" applyFont="1" applyFill="1" applyBorder="1" applyAlignment="1">
      <alignment horizontal="right"/>
    </xf>
    <xf numFmtId="166" fontId="8" fillId="0" borderId="0" xfId="34" applyNumberFormat="1" applyFont="1" applyFill="1" applyBorder="1"/>
    <xf numFmtId="0" fontId="8" fillId="0" borderId="0" xfId="30" applyFont="1" applyBorder="1"/>
    <xf numFmtId="0" fontId="10" fillId="0" borderId="0" xfId="30" applyFont="1" applyFill="1" applyAlignment="1">
      <alignment horizontal="right"/>
    </xf>
    <xf numFmtId="0" fontId="10" fillId="0" borderId="0" xfId="30" applyFont="1" applyBorder="1" applyAlignment="1">
      <alignment horizontal="right"/>
    </xf>
    <xf numFmtId="0" fontId="10" fillId="0" borderId="7" xfId="30" applyFont="1" applyFill="1" applyBorder="1" applyAlignment="1">
      <alignment horizontal="right"/>
    </xf>
    <xf numFmtId="164" fontId="8" fillId="0" borderId="0" xfId="30" applyNumberFormat="1" applyFont="1" applyAlignment="1">
      <alignment horizontal="right"/>
    </xf>
    <xf numFmtId="3" fontId="8" fillId="0" borderId="0" xfId="32" applyNumberFormat="1" applyFont="1" applyAlignment="1">
      <alignment horizontal="right"/>
    </xf>
    <xf numFmtId="6" fontId="10" fillId="0" borderId="7" xfId="32" quotePrefix="1" applyNumberFormat="1" applyFont="1" applyBorder="1" applyAlignment="1">
      <alignment horizontal="right"/>
    </xf>
    <xf numFmtId="17" fontId="10" fillId="0" borderId="7" xfId="32" quotePrefix="1" applyNumberFormat="1" applyFont="1" applyFill="1" applyBorder="1" applyAlignment="1">
      <alignment horizontal="right"/>
    </xf>
    <xf numFmtId="0" fontId="10" fillId="0" borderId="0" xfId="32" quotePrefix="1" applyFont="1" applyBorder="1" applyAlignment="1">
      <alignment horizontal="right"/>
    </xf>
    <xf numFmtId="0" fontId="10" fillId="0" borderId="0" xfId="32" quotePrefix="1" applyFont="1" applyBorder="1" applyAlignment="1">
      <alignment horizontal="left"/>
    </xf>
    <xf numFmtId="0" fontId="10" fillId="0" borderId="0" xfId="32" applyFont="1" applyBorder="1"/>
    <xf numFmtId="3" fontId="8" fillId="0" borderId="0" xfId="32" applyNumberFormat="1" applyFont="1" applyBorder="1"/>
    <xf numFmtId="3" fontId="8" fillId="0" borderId="0" xfId="32" applyNumberFormat="1" applyFont="1" applyFill="1"/>
    <xf numFmtId="164" fontId="8" fillId="0" borderId="0" xfId="32" applyNumberFormat="1" applyFont="1" applyFill="1"/>
    <xf numFmtId="6" fontId="10" fillId="0" borderId="0" xfId="32" quotePrefix="1" applyNumberFormat="1" applyFont="1" applyBorder="1" applyAlignment="1">
      <alignment horizontal="right"/>
    </xf>
    <xf numFmtId="164" fontId="8" fillId="0" borderId="7" xfId="32" applyNumberFormat="1" applyFont="1" applyFill="1" applyBorder="1"/>
    <xf numFmtId="164" fontId="8" fillId="0" borderId="0" xfId="32" applyNumberFormat="1" applyFont="1"/>
    <xf numFmtId="0" fontId="8" fillId="0" borderId="0" xfId="34" applyFont="1" applyBorder="1"/>
    <xf numFmtId="166" fontId="11" fillId="0" borderId="7" xfId="31" applyNumberFormat="1" applyFill="1" applyBorder="1"/>
    <xf numFmtId="14" fontId="10" fillId="0" borderId="7" xfId="30" quotePrefix="1" applyNumberFormat="1" applyFont="1" applyFill="1" applyBorder="1" applyAlignment="1">
      <alignment horizontal="right"/>
    </xf>
    <xf numFmtId="14" fontId="10" fillId="0" borderId="7" xfId="32" quotePrefix="1" applyNumberFormat="1" applyFont="1" applyBorder="1" applyAlignment="1">
      <alignment horizontal="right"/>
    </xf>
    <xf numFmtId="164" fontId="8" fillId="0" borderId="0" xfId="36" applyNumberFormat="1" applyFont="1" applyFill="1" applyAlignment="1">
      <alignment horizontal="right"/>
    </xf>
    <xf numFmtId="164" fontId="8" fillId="0" borderId="12" xfId="24" applyNumberFormat="1" applyFont="1" applyFill="1" applyBorder="1" applyAlignment="1">
      <alignment horizontal="right"/>
    </xf>
    <xf numFmtId="164" fontId="8" fillId="0" borderId="0" xfId="24" applyNumberFormat="1" applyFont="1" applyFill="1" applyBorder="1" applyAlignment="1">
      <alignment horizontal="right"/>
    </xf>
    <xf numFmtId="166" fontId="10" fillId="0" borderId="0" xfId="23" applyNumberFormat="1" applyFont="1" applyFill="1"/>
    <xf numFmtId="164" fontId="8" fillId="0" borderId="0" xfId="34" applyNumberFormat="1" applyFont="1" applyFill="1"/>
    <xf numFmtId="164" fontId="8" fillId="0" borderId="14" xfId="34" applyNumberFormat="1" applyFont="1" applyFill="1" applyBorder="1"/>
    <xf numFmtId="164" fontId="8" fillId="0" borderId="7" xfId="34" applyNumberFormat="1" applyFont="1" applyFill="1" applyBorder="1"/>
    <xf numFmtId="164" fontId="8" fillId="0" borderId="13" xfId="34" applyNumberFormat="1" applyFont="1" applyFill="1" applyBorder="1"/>
    <xf numFmtId="164" fontId="8" fillId="0" borderId="9" xfId="30" applyNumberFormat="1" applyFont="1" applyFill="1" applyBorder="1"/>
    <xf numFmtId="166" fontId="8" fillId="0" borderId="10" xfId="34" applyNumberFormat="1" applyFont="1" applyFill="1" applyBorder="1"/>
    <xf numFmtId="166" fontId="8" fillId="0" borderId="11" xfId="34" applyNumberFormat="1" applyFont="1" applyFill="1" applyBorder="1"/>
    <xf numFmtId="0" fontId="10" fillId="0" borderId="0" xfId="32" applyFont="1" applyFill="1"/>
    <xf numFmtId="166" fontId="8" fillId="0" borderId="7" xfId="34" applyNumberFormat="1" applyFont="1" applyFill="1" applyBorder="1" applyAlignment="1">
      <alignment horizontal="right"/>
    </xf>
    <xf numFmtId="6" fontId="10" fillId="0" borderId="7" xfId="31" quotePrefix="1" applyNumberFormat="1" applyFont="1" applyFill="1" applyBorder="1" applyAlignment="1">
      <alignment horizontal="right"/>
    </xf>
    <xf numFmtId="166" fontId="10" fillId="0" borderId="7" xfId="31" applyNumberFormat="1" applyFont="1" applyFill="1" applyBorder="1" applyAlignment="1">
      <alignment horizontal="right"/>
    </xf>
    <xf numFmtId="0" fontId="8" fillId="0" borderId="0" xfId="31" applyFont="1" applyFill="1"/>
    <xf numFmtId="164" fontId="38" fillId="0" borderId="0" xfId="0" applyNumberFormat="1" applyFont="1" applyFill="1"/>
    <xf numFmtId="164" fontId="8" fillId="0" borderId="0" xfId="34" applyNumberFormat="1" applyFont="1"/>
    <xf numFmtId="164" fontId="8" fillId="0" borderId="7" xfId="34" applyNumberFormat="1" applyFont="1" applyBorder="1"/>
    <xf numFmtId="164" fontId="15" fillId="0" borderId="0" xfId="30" applyNumberFormat="1" applyFont="1" applyFill="1"/>
    <xf numFmtId="164" fontId="0" fillId="0" borderId="0" xfId="0" applyNumberFormat="1" applyFill="1"/>
    <xf numFmtId="164" fontId="10" fillId="0" borderId="0" xfId="30" applyNumberFormat="1" applyFont="1" applyFill="1"/>
    <xf numFmtId="164" fontId="35" fillId="0" borderId="0" xfId="0" applyNumberFormat="1" applyFont="1" applyFill="1"/>
    <xf numFmtId="0" fontId="15" fillId="0" borderId="0" xfId="0" applyFont="1" applyFill="1"/>
    <xf numFmtId="167" fontId="8" fillId="0" borderId="0" xfId="154" applyNumberFormat="1" applyFont="1"/>
    <xf numFmtId="0" fontId="8" fillId="0" borderId="7" xfId="31" applyFont="1" applyFill="1" applyBorder="1" applyAlignment="1">
      <alignment horizontal="left" indent="1"/>
    </xf>
    <xf numFmtId="166" fontId="8" fillId="0" borderId="0" xfId="31" applyNumberFormat="1" applyFont="1" applyFill="1" applyAlignment="1">
      <alignment horizontal="right"/>
    </xf>
    <xf numFmtId="166" fontId="8" fillId="0" borderId="7" xfId="31" applyNumberFormat="1" applyFont="1" applyFill="1" applyBorder="1" applyAlignment="1">
      <alignment horizontal="right"/>
    </xf>
    <xf numFmtId="166" fontId="8" fillId="0" borderId="0" xfId="31" applyNumberFormat="1" applyFont="1" applyFill="1" applyBorder="1" applyAlignment="1">
      <alignment horizontal="right"/>
    </xf>
    <xf numFmtId="168" fontId="11" fillId="0" borderId="0" xfId="31" applyNumberFormat="1"/>
    <xf numFmtId="165" fontId="8" fillId="0" borderId="0" xfId="29" applyNumberFormat="1" applyFont="1" applyFill="1" applyBorder="1"/>
    <xf numFmtId="165" fontId="8" fillId="0" borderId="7" xfId="29" applyNumberFormat="1" applyFont="1" applyFill="1" applyBorder="1"/>
    <xf numFmtId="170" fontId="11" fillId="0" borderId="0" xfId="31" applyNumberFormat="1"/>
    <xf numFmtId="0" fontId="38" fillId="0" borderId="0" xfId="29" applyFont="1" applyFill="1"/>
    <xf numFmtId="0" fontId="62" fillId="0" borderId="0" xfId="36" applyFont="1" applyBorder="1"/>
    <xf numFmtId="164" fontId="17" fillId="0" borderId="14" xfId="34" applyNumberFormat="1" applyFont="1" applyFill="1" applyBorder="1"/>
    <xf numFmtId="164" fontId="17" fillId="0" borderId="13" xfId="34" applyNumberFormat="1" applyFont="1" applyFill="1" applyBorder="1"/>
    <xf numFmtId="164" fontId="10" fillId="0" borderId="0" xfId="32" applyNumberFormat="1" applyFont="1" applyFill="1"/>
    <xf numFmtId="17" fontId="10" fillId="0" borderId="7" xfId="30" quotePrefix="1" applyNumberFormat="1" applyFont="1" applyFill="1" applyBorder="1" applyAlignment="1">
      <alignment horizontal="right"/>
    </xf>
    <xf numFmtId="0" fontId="76" fillId="0" borderId="0" xfId="36" applyFont="1" applyBorder="1" applyAlignment="1">
      <alignment horizontal="center"/>
    </xf>
    <xf numFmtId="0" fontId="39" fillId="0" borderId="0" xfId="33" applyFont="1" applyBorder="1"/>
    <xf numFmtId="0" fontId="73" fillId="0" borderId="0" xfId="36" applyFont="1" applyBorder="1" applyAlignment="1">
      <alignment horizontal="right"/>
    </xf>
    <xf numFmtId="0" fontId="77" fillId="0" borderId="0" xfId="23" applyFont="1" applyAlignment="1">
      <alignment horizontal="center"/>
    </xf>
    <xf numFmtId="0" fontId="78" fillId="0" borderId="0" xfId="23" quotePrefix="1" applyFont="1" applyBorder="1" applyAlignment="1">
      <alignment horizontal="left"/>
    </xf>
    <xf numFmtId="166" fontId="11" fillId="0" borderId="0" xfId="31" applyNumberFormat="1" applyBorder="1"/>
    <xf numFmtId="166" fontId="11" fillId="0" borderId="0" xfId="31" applyNumberFormat="1" applyFill="1" applyBorder="1"/>
    <xf numFmtId="166" fontId="8" fillId="0" borderId="0" xfId="42" applyNumberFormat="1" applyFont="1"/>
    <xf numFmtId="0" fontId="39" fillId="0" borderId="0" xfId="29" applyFont="1" applyFill="1"/>
    <xf numFmtId="0" fontId="78" fillId="0" borderId="0" xfId="42" applyFont="1" applyAlignment="1">
      <alignment horizontal="center"/>
    </xf>
    <xf numFmtId="0" fontId="38" fillId="0" borderId="0" xfId="32" applyFont="1"/>
    <xf numFmtId="166" fontId="38" fillId="0" borderId="0" xfId="32" applyNumberFormat="1" applyFont="1"/>
    <xf numFmtId="166" fontId="8" fillId="0" borderId="7" xfId="24" applyNumberFormat="1" applyFont="1" applyFill="1" applyBorder="1" applyAlignment="1">
      <alignment horizontal="right"/>
    </xf>
    <xf numFmtId="166" fontId="8" fillId="0" borderId="0" xfId="28" applyNumberFormat="1" applyFont="1" applyFill="1" applyAlignment="1">
      <alignment wrapText="1"/>
    </xf>
    <xf numFmtId="164" fontId="8" fillId="0" borderId="0" xfId="24" applyNumberFormat="1" applyFont="1" applyFill="1" applyBorder="1"/>
    <xf numFmtId="164" fontId="8" fillId="0" borderId="7" xfId="28" applyNumberFormat="1" applyFont="1" applyFill="1" applyBorder="1"/>
    <xf numFmtId="166" fontId="8" fillId="0" borderId="0" xfId="24" applyNumberFormat="1" applyFont="1" applyFill="1" applyBorder="1"/>
    <xf numFmtId="166" fontId="8" fillId="0" borderId="0" xfId="24" applyNumberFormat="1" applyFont="1" applyFill="1" applyBorder="1" applyAlignment="1">
      <alignment wrapText="1"/>
    </xf>
    <xf numFmtId="166" fontId="8" fillId="0" borderId="0" xfId="24" applyNumberFormat="1" applyFont="1" applyFill="1"/>
    <xf numFmtId="14" fontId="10" fillId="0" borderId="7" xfId="0" quotePrefix="1" applyNumberFormat="1" applyFont="1" applyFill="1" applyBorder="1" applyAlignment="1">
      <alignment horizontal="right"/>
    </xf>
    <xf numFmtId="0" fontId="8" fillId="0" borderId="7" xfId="32" applyFont="1" applyFill="1" applyBorder="1"/>
    <xf numFmtId="0" fontId="80" fillId="0" borderId="0" xfId="0" applyFont="1" applyFill="1" applyBorder="1"/>
    <xf numFmtId="164" fontId="8" fillId="0" borderId="0" xfId="43" applyNumberFormat="1" applyFont="1" applyFill="1" applyAlignment="1">
      <alignment vertical="top" wrapText="1"/>
    </xf>
    <xf numFmtId="14" fontId="10" fillId="0" borderId="0" xfId="0" applyNumberFormat="1" applyFont="1" applyAlignment="1">
      <alignment horizontal="left"/>
    </xf>
    <xf numFmtId="0" fontId="4" fillId="0" borderId="0" xfId="0" applyFont="1" applyFill="1"/>
    <xf numFmtId="6" fontId="8" fillId="0" borderId="7" xfId="0" applyNumberFormat="1" applyFont="1" applyFill="1" applyBorder="1" applyAlignment="1">
      <alignment horizontal="left" wrapText="1"/>
    </xf>
    <xf numFmtId="0" fontId="36" fillId="0" borderId="0" xfId="24" applyFont="1" applyFill="1"/>
    <xf numFmtId="164" fontId="8" fillId="0" borderId="0" xfId="24" applyNumberFormat="1" applyFont="1" applyFill="1" applyAlignment="1">
      <alignment horizontal="right"/>
    </xf>
    <xf numFmtId="164" fontId="8" fillId="0" borderId="0" xfId="28" applyNumberFormat="1" applyFont="1" applyFill="1" applyAlignment="1">
      <alignment wrapText="1"/>
    </xf>
    <xf numFmtId="3" fontId="10" fillId="0" borderId="0" xfId="28" applyNumberFormat="1" applyFont="1" applyFill="1" applyAlignment="1">
      <alignment wrapText="1"/>
    </xf>
    <xf numFmtId="166" fontId="8" fillId="0" borderId="0" xfId="28" applyNumberFormat="1" applyFont="1" applyFill="1" applyBorder="1"/>
    <xf numFmtId="166" fontId="8" fillId="0" borderId="7" xfId="23" applyNumberFormat="1" applyFont="1" applyFill="1" applyBorder="1"/>
    <xf numFmtId="164" fontId="8" fillId="0" borderId="12" xfId="24" applyNumberFormat="1" applyFont="1" applyFill="1" applyBorder="1" applyAlignment="1">
      <alignment wrapText="1"/>
    </xf>
    <xf numFmtId="0" fontId="10" fillId="0" borderId="7" xfId="27" quotePrefix="1" applyFont="1" applyBorder="1" applyAlignment="1" applyProtection="1">
      <alignment horizontal="left"/>
    </xf>
    <xf numFmtId="3" fontId="10" fillId="0" borderId="0" xfId="29" applyNumberFormat="1" applyFont="1" applyFill="1" applyAlignment="1">
      <alignment wrapText="1"/>
    </xf>
    <xf numFmtId="0" fontId="10" fillId="0" borderId="0" xfId="29" applyFont="1" applyFill="1" applyBorder="1"/>
    <xf numFmtId="0" fontId="10" fillId="0" borderId="7" xfId="23" applyFont="1" applyBorder="1"/>
    <xf numFmtId="166" fontId="10" fillId="0" borderId="0" xfId="24" applyNumberFormat="1" applyFont="1" applyBorder="1" applyAlignment="1">
      <alignment wrapText="1"/>
    </xf>
    <xf numFmtId="166" fontId="8" fillId="0" borderId="12" xfId="24" applyNumberFormat="1" applyFont="1" applyFill="1" applyBorder="1" applyAlignment="1">
      <alignment wrapText="1"/>
    </xf>
    <xf numFmtId="166" fontId="8" fillId="0" borderId="0" xfId="0" applyNumberFormat="1" applyFont="1" applyFill="1" applyBorder="1"/>
    <xf numFmtId="164" fontId="38" fillId="0" borderId="7" xfId="29" applyNumberFormat="1" applyFont="1" applyFill="1" applyBorder="1"/>
    <xf numFmtId="0" fontId="8" fillId="0" borderId="0" xfId="0" applyFont="1" applyAlignment="1">
      <alignment wrapText="1"/>
    </xf>
    <xf numFmtId="0" fontId="0" fillId="0" borderId="0" xfId="0" applyFont="1"/>
    <xf numFmtId="43" fontId="8" fillId="0" borderId="0" xfId="156" applyFont="1"/>
    <xf numFmtId="3" fontId="8" fillId="0" borderId="7" xfId="43" applyNumberFormat="1" applyFont="1" applyBorder="1" applyAlignment="1">
      <alignment horizontal="right" vertical="top" wrapText="1"/>
    </xf>
    <xf numFmtId="0" fontId="8" fillId="0" borderId="0" xfId="42" applyFont="1" applyAlignment="1">
      <alignment horizontal="center"/>
    </xf>
    <xf numFmtId="0" fontId="8" fillId="0" borderId="7" xfId="42" quotePrefix="1" applyFont="1" applyFill="1" applyBorder="1" applyAlignment="1">
      <alignment horizontal="right"/>
    </xf>
    <xf numFmtId="0" fontId="10" fillId="0" borderId="7" xfId="0" applyFont="1" applyFill="1" applyBorder="1"/>
    <xf numFmtId="166" fontId="8" fillId="0" borderId="7" xfId="0" applyNumberFormat="1" applyFont="1" applyFill="1" applyBorder="1"/>
    <xf numFmtId="166" fontId="80" fillId="0" borderId="0" xfId="0" applyNumberFormat="1" applyFont="1" applyFill="1" applyBorder="1"/>
    <xf numFmtId="0" fontId="79" fillId="0" borderId="0" xfId="31" applyFont="1" applyFill="1" applyAlignment="1">
      <alignment horizontal="center"/>
    </xf>
    <xf numFmtId="4" fontId="8" fillId="0" borderId="0" xfId="31" applyNumberFormat="1" applyFont="1" applyFill="1"/>
    <xf numFmtId="166" fontId="8" fillId="0" borderId="0" xfId="31" applyNumberFormat="1" applyFont="1" applyFill="1"/>
    <xf numFmtId="166" fontId="8" fillId="0" borderId="7" xfId="31" applyNumberFormat="1" applyFont="1" applyFill="1" applyBorder="1"/>
    <xf numFmtId="164" fontId="10" fillId="0" borderId="0" xfId="0" applyNumberFormat="1" applyFont="1" applyFill="1" applyBorder="1"/>
    <xf numFmtId="165" fontId="8" fillId="0" borderId="0" xfId="29" applyNumberFormat="1" applyFont="1" applyFill="1"/>
    <xf numFmtId="168" fontId="10" fillId="0" borderId="0" xfId="24" applyNumberFormat="1" applyFont="1" applyFill="1"/>
    <xf numFmtId="168" fontId="7" fillId="0" borderId="0" xfId="24" applyNumberFormat="1" applyFont="1" applyFill="1" applyBorder="1"/>
    <xf numFmtId="168" fontId="10" fillId="0" borderId="0" xfId="24" applyNumberFormat="1" applyFont="1" applyFill="1" applyBorder="1" applyAlignment="1">
      <alignment horizontal="left"/>
    </xf>
    <xf numFmtId="168" fontId="10" fillId="0" borderId="7" xfId="24" applyNumberFormat="1" applyFont="1" applyFill="1" applyBorder="1" applyAlignment="1">
      <alignment horizontal="left" wrapText="1"/>
    </xf>
    <xf numFmtId="168" fontId="10" fillId="0" borderId="0" xfId="24" applyNumberFormat="1" applyFont="1" applyFill="1" applyAlignment="1">
      <alignment horizontal="right"/>
    </xf>
    <xf numFmtId="168" fontId="10" fillId="0" borderId="0" xfId="24" applyNumberFormat="1" applyFont="1" applyFill="1" applyBorder="1"/>
    <xf numFmtId="168" fontId="10" fillId="0" borderId="7" xfId="24" applyNumberFormat="1" applyFont="1" applyFill="1" applyBorder="1" applyAlignment="1">
      <alignment horizontal="right"/>
    </xf>
    <xf numFmtId="167" fontId="8" fillId="0" borderId="0" xfId="154" applyNumberFormat="1" applyFont="1" applyFill="1"/>
    <xf numFmtId="167" fontId="8" fillId="0" borderId="0" xfId="155" applyNumberFormat="1" applyFont="1"/>
    <xf numFmtId="164" fontId="8" fillId="0" borderId="0" xfId="30" applyNumberFormat="1" applyFont="1" applyFill="1" applyBorder="1"/>
    <xf numFmtId="166" fontId="8" fillId="0" borderId="0" xfId="37" applyNumberFormat="1" applyFont="1" applyFill="1" applyAlignment="1">
      <alignment horizontal="left"/>
    </xf>
    <xf numFmtId="166" fontId="7" fillId="0" borderId="0" xfId="35" applyNumberFormat="1" applyFont="1" applyFill="1" applyBorder="1"/>
    <xf numFmtId="166" fontId="79" fillId="0" borderId="0" xfId="31" applyNumberFormat="1" applyFont="1" applyFill="1" applyAlignment="1">
      <alignment horizontal="center"/>
    </xf>
    <xf numFmtId="166" fontId="10" fillId="0" borderId="7" xfId="31" quotePrefix="1" applyNumberFormat="1" applyFont="1" applyFill="1" applyBorder="1" applyAlignment="1">
      <alignment horizontal="right"/>
    </xf>
    <xf numFmtId="164" fontId="8" fillId="0" borderId="0" xfId="21" applyNumberFormat="1" applyFont="1" applyFill="1"/>
    <xf numFmtId="0" fontId="75" fillId="0" borderId="0" xfId="0" applyFont="1"/>
    <xf numFmtId="0" fontId="75" fillId="0" borderId="0" xfId="0" applyFont="1" applyFill="1"/>
    <xf numFmtId="0" fontId="75" fillId="0" borderId="0" xfId="0" applyFont="1" applyAlignment="1">
      <alignment horizontal="center"/>
    </xf>
    <xf numFmtId="0" fontId="75" fillId="0" borderId="0" xfId="0" applyFont="1" applyFill="1" applyAlignment="1">
      <alignment horizontal="center"/>
    </xf>
    <xf numFmtId="0" fontId="75" fillId="0" borderId="0" xfId="0" applyFont="1" applyFill="1" applyBorder="1" applyAlignment="1">
      <alignment horizontal="center"/>
    </xf>
    <xf numFmtId="0" fontId="75" fillId="0" borderId="0" xfId="0" applyFont="1" applyBorder="1"/>
    <xf numFmtId="6" fontId="10" fillId="0" borderId="0" xfId="0" applyNumberFormat="1" applyFont="1" applyFill="1" applyBorder="1" applyAlignment="1">
      <alignment horizontal="left"/>
    </xf>
    <xf numFmtId="164" fontId="8" fillId="0" borderId="0" xfId="0" applyNumberFormat="1" applyFont="1" applyFill="1" applyBorder="1" applyAlignment="1">
      <alignment horizontal="right" wrapText="1"/>
    </xf>
    <xf numFmtId="164" fontId="10" fillId="0" borderId="0" xfId="0" applyNumberFormat="1" applyFont="1" applyFill="1" applyBorder="1" applyAlignment="1">
      <alignment horizontal="left"/>
    </xf>
    <xf numFmtId="0" fontId="8" fillId="0" borderId="0" xfId="0" quotePrefix="1" applyFont="1" applyFill="1" applyAlignment="1">
      <alignment horizontal="center"/>
    </xf>
    <xf numFmtId="164" fontId="8" fillId="0" borderId="0" xfId="0" quotePrefix="1" applyNumberFormat="1" applyFont="1" applyFill="1"/>
    <xf numFmtId="0" fontId="72" fillId="0" borderId="0" xfId="0" applyFont="1" applyFill="1" applyAlignment="1">
      <alignment horizontal="center"/>
    </xf>
    <xf numFmtId="0" fontId="8" fillId="0" borderId="0" xfId="0" applyFont="1" applyFill="1" applyAlignment="1">
      <alignment wrapText="1"/>
    </xf>
    <xf numFmtId="0" fontId="81" fillId="0" borderId="0" xfId="0" applyFont="1"/>
    <xf numFmtId="0" fontId="8" fillId="0" borderId="7" xfId="0" applyFont="1" applyFill="1" applyBorder="1" applyAlignment="1">
      <alignment wrapText="1"/>
    </xf>
    <xf numFmtId="14" fontId="8" fillId="0" borderId="0" xfId="0" applyNumberFormat="1" applyFont="1" applyFill="1" applyBorder="1" applyAlignment="1">
      <alignment horizontal="right" wrapText="1"/>
    </xf>
    <xf numFmtId="0" fontId="8" fillId="0" borderId="0" xfId="30" applyFont="1" applyFill="1" applyAlignment="1">
      <alignment horizontal="left"/>
    </xf>
    <xf numFmtId="0" fontId="0" fillId="0" borderId="0" xfId="0" applyFont="1" applyFill="1"/>
    <xf numFmtId="14" fontId="8" fillId="0" borderId="7" xfId="42" quotePrefix="1" applyNumberFormat="1" applyFont="1" applyFill="1" applyBorder="1" applyAlignment="1">
      <alignment horizontal="right"/>
    </xf>
    <xf numFmtId="166" fontId="8" fillId="0" borderId="0" xfId="42" applyNumberFormat="1" applyFont="1" applyFill="1" applyAlignment="1">
      <alignment horizontal="right"/>
    </xf>
    <xf numFmtId="166" fontId="10" fillId="0" borderId="7" xfId="23" applyNumberFormat="1" applyFont="1" applyFill="1" applyBorder="1"/>
    <xf numFmtId="164" fontId="8" fillId="0" borderId="0" xfId="24" applyNumberFormat="1" applyFont="1" applyFill="1" applyBorder="1" applyAlignment="1">
      <alignment wrapText="1"/>
    </xf>
    <xf numFmtId="164" fontId="8" fillId="0" borderId="0" xfId="24" applyNumberFormat="1" applyFont="1" applyFill="1" applyAlignment="1">
      <alignment horizontal="left"/>
    </xf>
    <xf numFmtId="164" fontId="10" fillId="0" borderId="0" xfId="24" applyNumberFormat="1" applyFont="1" applyFill="1"/>
    <xf numFmtId="164" fontId="10" fillId="0" borderId="0" xfId="24" applyNumberFormat="1" applyFont="1"/>
    <xf numFmtId="164" fontId="8" fillId="0" borderId="0" xfId="24" applyNumberFormat="1" applyFont="1"/>
    <xf numFmtId="0" fontId="8" fillId="0" borderId="0" xfId="36" applyFont="1" applyFill="1" applyAlignment="1">
      <alignment horizontal="left" wrapText="1"/>
    </xf>
    <xf numFmtId="166" fontId="8" fillId="0" borderId="0" xfId="34" quotePrefix="1" applyNumberFormat="1" applyFont="1" applyFill="1" applyAlignment="1">
      <alignment horizontal="right"/>
    </xf>
    <xf numFmtId="165" fontId="8" fillId="0" borderId="0" xfId="24" applyNumberFormat="1" applyFont="1" applyFill="1"/>
    <xf numFmtId="165" fontId="10" fillId="0" borderId="0" xfId="24" applyNumberFormat="1" applyFont="1" applyFill="1"/>
    <xf numFmtId="168" fontId="8" fillId="0" borderId="0" xfId="24" applyNumberFormat="1" applyFont="1" applyFill="1" applyBorder="1"/>
    <xf numFmtId="165" fontId="8" fillId="0" borderId="0" xfId="24" applyNumberFormat="1" applyFont="1"/>
    <xf numFmtId="165" fontId="8" fillId="0" borderId="0" xfId="24" applyNumberFormat="1" applyFont="1" applyBorder="1"/>
    <xf numFmtId="168" fontId="8" fillId="0" borderId="0" xfId="24" applyNumberFormat="1" applyFont="1" applyBorder="1"/>
    <xf numFmtId="168" fontId="8" fillId="0" borderId="0" xfId="24" applyNumberFormat="1" applyFont="1" applyFill="1"/>
    <xf numFmtId="164" fontId="8" fillId="0" borderId="7" xfId="24" applyNumberFormat="1" applyFont="1" applyFill="1" applyBorder="1" applyAlignment="1">
      <alignment horizontal="right"/>
    </xf>
    <xf numFmtId="166" fontId="8" fillId="0" borderId="7" xfId="28" applyNumberFormat="1" applyFont="1" applyFill="1" applyBorder="1"/>
    <xf numFmtId="164" fontId="8" fillId="0" borderId="0" xfId="0" applyNumberFormat="1" applyFont="1" applyAlignment="1">
      <alignment horizontal="right" vertical="top" wrapText="1"/>
    </xf>
    <xf numFmtId="164" fontId="8" fillId="0" borderId="0" xfId="42" applyNumberFormat="1" applyFont="1" applyAlignment="1">
      <alignment horizontal="right"/>
    </xf>
    <xf numFmtId="164" fontId="8" fillId="0" borderId="7" xfId="42" applyNumberFormat="1" applyFont="1" applyFill="1" applyBorder="1"/>
    <xf numFmtId="0" fontId="8" fillId="0" borderId="0" xfId="0" applyFont="1" applyFill="1" applyAlignment="1">
      <alignment vertical="top" wrapText="1"/>
    </xf>
    <xf numFmtId="164" fontId="8" fillId="0" borderId="0" xfId="0" applyNumberFormat="1" applyFont="1" applyFill="1" applyAlignment="1">
      <alignment horizontal="right" vertical="top" wrapText="1"/>
    </xf>
    <xf numFmtId="0" fontId="8" fillId="0" borderId="7" xfId="0" applyFont="1" applyFill="1" applyBorder="1" applyAlignment="1">
      <alignment horizontal="right" vertical="top" wrapText="1"/>
    </xf>
    <xf numFmtId="171" fontId="8" fillId="0" borderId="0" xfId="156" applyNumberFormat="1" applyFont="1" applyFill="1" applyAlignment="1">
      <alignment horizontal="right" vertical="top" wrapText="1"/>
    </xf>
    <xf numFmtId="164" fontId="10" fillId="0" borderId="0" xfId="23" quotePrefix="1" applyNumberFormat="1" applyFont="1" applyFill="1" applyBorder="1" applyAlignment="1">
      <alignment horizontal="right"/>
    </xf>
    <xf numFmtId="165" fontId="8" fillId="0" borderId="0" xfId="23" applyNumberFormat="1" applyFont="1"/>
    <xf numFmtId="0" fontId="39" fillId="0" borderId="0" xfId="23" applyFont="1" applyFill="1"/>
    <xf numFmtId="10" fontId="5" fillId="0" borderId="0" xfId="154" applyNumberFormat="1" applyFont="1" applyFill="1"/>
    <xf numFmtId="164" fontId="10" fillId="0" borderId="7" xfId="0" applyNumberFormat="1" applyFont="1" applyFill="1" applyBorder="1"/>
    <xf numFmtId="166" fontId="8" fillId="0" borderId="12" xfId="24" applyNumberFormat="1" applyFont="1" applyFill="1" applyBorder="1" applyAlignment="1">
      <alignment horizontal="right"/>
    </xf>
    <xf numFmtId="166" fontId="8" fillId="0" borderId="0" xfId="24" applyNumberFormat="1" applyFont="1" applyFill="1" applyBorder="1" applyAlignment="1">
      <alignment horizontal="right"/>
    </xf>
    <xf numFmtId="166" fontId="8" fillId="0" borderId="0" xfId="24" applyNumberFormat="1" applyFont="1" applyFill="1" applyAlignment="1">
      <alignment horizontal="left"/>
    </xf>
    <xf numFmtId="0" fontId="10" fillId="0" borderId="0" xfId="0" quotePrefix="1" applyFont="1" applyFill="1" applyBorder="1"/>
    <xf numFmtId="3" fontId="10" fillId="0" borderId="7" xfId="0" applyNumberFormat="1" applyFont="1" applyFill="1" applyBorder="1" applyAlignment="1">
      <alignment horizontal="right" vertical="center" wrapText="1"/>
    </xf>
    <xf numFmtId="2" fontId="9" fillId="0" borderId="0" xfId="36" applyNumberFormat="1" applyFont="1" applyFill="1" applyAlignment="1">
      <alignment horizontal="left"/>
    </xf>
    <xf numFmtId="166" fontId="8" fillId="0" borderId="0" xfId="36" quotePrefix="1" applyNumberFormat="1" applyFont="1" applyAlignment="1">
      <alignment horizontal="right"/>
    </xf>
    <xf numFmtId="0" fontId="8" fillId="0" borderId="0" xfId="42" applyFont="1" applyAlignment="1">
      <alignment wrapText="1"/>
    </xf>
    <xf numFmtId="0" fontId="8" fillId="0" borderId="0" xfId="0" applyFont="1" applyAlignment="1">
      <alignment wrapText="1"/>
    </xf>
  </cellXfs>
  <cellStyles count="158">
    <cellStyle name="20 % - Aksentti1" xfId="1" builtinId="30" customBuiltin="1"/>
    <cellStyle name="20 % - Aksentti1 2" xfId="90"/>
    <cellStyle name="20 % - Aksentti1 3" xfId="135"/>
    <cellStyle name="20 % - Aksentti2" xfId="2" builtinId="34" customBuiltin="1"/>
    <cellStyle name="20 % - Aksentti2 2" xfId="91"/>
    <cellStyle name="20 % - Aksentti2 3" xfId="137"/>
    <cellStyle name="20 % - Aksentti3" xfId="3" builtinId="38" customBuiltin="1"/>
    <cellStyle name="20 % - Aksentti3 2" xfId="92"/>
    <cellStyle name="20 % - Aksentti3 3" xfId="139"/>
    <cellStyle name="20 % - Aksentti4" xfId="4" builtinId="42" customBuiltin="1"/>
    <cellStyle name="20 % - Aksentti4 2" xfId="93"/>
    <cellStyle name="20 % - Aksentti4 3" xfId="141"/>
    <cellStyle name="20 % - Aksentti5" xfId="5" builtinId="46" customBuiltin="1"/>
    <cellStyle name="20 % - Aksentti5 2" xfId="94"/>
    <cellStyle name="20 % - Aksentti5 3" xfId="143"/>
    <cellStyle name="20 % - Aksentti6" xfId="6" builtinId="50" customBuiltin="1"/>
    <cellStyle name="20 % - Aksentti6 2" xfId="95"/>
    <cellStyle name="20 % - Aksentti6 3" xfId="145"/>
    <cellStyle name="40 % - Aksentti1" xfId="7" builtinId="31" customBuiltin="1"/>
    <cellStyle name="40 % - Aksentti1 2" xfId="96"/>
    <cellStyle name="40 % - Aksentti1 3" xfId="136"/>
    <cellStyle name="40 % - Aksentti2" xfId="8" builtinId="35" customBuiltin="1"/>
    <cellStyle name="40 % - Aksentti2 2" xfId="97"/>
    <cellStyle name="40 % - Aksentti2 3" xfId="138"/>
    <cellStyle name="40 % - Aksentti3" xfId="9" builtinId="39" customBuiltin="1"/>
    <cellStyle name="40 % - Aksentti3 2" xfId="98"/>
    <cellStyle name="40 % - Aksentti3 3" xfId="140"/>
    <cellStyle name="40 % - Aksentti4" xfId="10" builtinId="43" customBuiltin="1"/>
    <cellStyle name="40 % - Aksentti4 2" xfId="99"/>
    <cellStyle name="40 % - Aksentti4 3" xfId="142"/>
    <cellStyle name="40 % - Aksentti5" xfId="11" builtinId="47" customBuiltin="1"/>
    <cellStyle name="40 % - Aksentti5 2" xfId="100"/>
    <cellStyle name="40 % - Aksentti5 3" xfId="144"/>
    <cellStyle name="40 % - Aksentti6" xfId="12" builtinId="51" customBuiltin="1"/>
    <cellStyle name="40 % - Aksentti6 2" xfId="101"/>
    <cellStyle name="40 % - Aksentti6 3" xfId="146"/>
    <cellStyle name="60 % - Aksentti1" xfId="13" builtinId="32" customBuiltin="1"/>
    <cellStyle name="60 % - Aksentti1 2" xfId="102"/>
    <cellStyle name="60 % - Aksentti2" xfId="14" builtinId="36" customBuiltin="1"/>
    <cellStyle name="60 % - Aksentti2 2" xfId="103"/>
    <cellStyle name="60 % - Aksentti3" xfId="15" builtinId="40" customBuiltin="1"/>
    <cellStyle name="60 % - Aksentti3 2" xfId="104"/>
    <cellStyle name="60 % - Aksentti4" xfId="16" builtinId="44" customBuiltin="1"/>
    <cellStyle name="60 % - Aksentti4 2" xfId="105"/>
    <cellStyle name="60 % - Aksentti5" xfId="17" builtinId="48" customBuiltin="1"/>
    <cellStyle name="60 % - Aksentti5 2" xfId="106"/>
    <cellStyle name="60 % - Aksentti6" xfId="18" builtinId="52" customBuiltin="1"/>
    <cellStyle name="60 % - Aksentti6 2" xfId="107"/>
    <cellStyle name="Accent1" xfId="62"/>
    <cellStyle name="Accent2" xfId="63"/>
    <cellStyle name="Accent3" xfId="64"/>
    <cellStyle name="Accent4" xfId="65"/>
    <cellStyle name="Accent5" xfId="66"/>
    <cellStyle name="Accent6" xfId="67"/>
    <cellStyle name="Aksentti1 2" xfId="108"/>
    <cellStyle name="Aksentti2 2" xfId="109"/>
    <cellStyle name="Aksentti3 2" xfId="110"/>
    <cellStyle name="Aksentti4 2" xfId="111"/>
    <cellStyle name="Aksentti5 2" xfId="112"/>
    <cellStyle name="Aksentti6 2" xfId="113"/>
    <cellStyle name="Bad" xfId="54"/>
    <cellStyle name="Calculation" xfId="57"/>
    <cellStyle name="Check Cell" xfId="59"/>
    <cellStyle name="Erotin 2" xfId="156"/>
    <cellStyle name="Explanatory Text" xfId="61"/>
    <cellStyle name="Good" xfId="53"/>
    <cellStyle name="Heading 1" xfId="49"/>
    <cellStyle name="Heading 2" xfId="50"/>
    <cellStyle name="Heading 3" xfId="51"/>
    <cellStyle name="Heading 4" xfId="52"/>
    <cellStyle name="Huomautus 2" xfId="68"/>
    <cellStyle name="Huomautus 2 2" xfId="151"/>
    <cellStyle name="Huomautus 3" xfId="114"/>
    <cellStyle name="Huono 2" xfId="115"/>
    <cellStyle name="Hyperlink" xfId="69"/>
    <cellStyle name="Hyvä 2" xfId="116"/>
    <cellStyle name="Input" xfId="55"/>
    <cellStyle name="Laskenta 2" xfId="117"/>
    <cellStyle name="Linked Cell" xfId="58"/>
    <cellStyle name="Linkitetty solu 2" xfId="118"/>
    <cellStyle name="Neutraali" xfId="19" builtinId="28" customBuiltin="1"/>
    <cellStyle name="Neutraali 2" xfId="119"/>
    <cellStyle name="Normaali" xfId="0" builtinId="0"/>
    <cellStyle name="Normaali 10" xfId="157"/>
    <cellStyle name="Normaali 2" xfId="20"/>
    <cellStyle name="Normaali 2 2" xfId="21"/>
    <cellStyle name="Normaali 2 2 2" xfId="70"/>
    <cellStyle name="Normaali 3" xfId="22"/>
    <cellStyle name="Normaali 3 2" xfId="45"/>
    <cellStyle name="Normaali 3 3" xfId="71"/>
    <cellStyle name="Normaali 4" xfId="43"/>
    <cellStyle name="Normaali 4 2" xfId="72"/>
    <cellStyle name="Normaali 4 2 2" xfId="152"/>
    <cellStyle name="Normaali 5" xfId="44"/>
    <cellStyle name="Normaali 5 2" xfId="48"/>
    <cellStyle name="Normaali 5 2 2" xfId="150"/>
    <cellStyle name="Normaali 6" xfId="47"/>
    <cellStyle name="Normaali 6 2" xfId="149"/>
    <cellStyle name="Normaali 7" xfId="147"/>
    <cellStyle name="Normaali 8" xfId="89"/>
    <cellStyle name="Normaali 8 2" xfId="153"/>
    <cellStyle name="Normaali 9" xfId="133"/>
    <cellStyle name="Normaali_1001 L&amp;T OYJ VUOSIKERTOMUS 2003" xfId="23"/>
    <cellStyle name="Normaali_1001 L&amp;T OYJ VUOSIKERTOMUS 2003_IAS1_laskelmat malli" xfId="24"/>
    <cellStyle name="Normaali_IFRS TASE" xfId="25"/>
    <cellStyle name="Normaali_IFRS- TULOSLASKELMA MALLIT" xfId="26"/>
    <cellStyle name="Normaali_IFRS- TULOSLASKELMA MALLIT_IAS1_laskelmat malli" xfId="27"/>
    <cellStyle name="Normaali_LTKASSAVIRTA2000" xfId="28"/>
    <cellStyle name="Normaali_LTKASSAVIRTA2000_IAS1_laskelmat malli" xfId="29"/>
    <cellStyle name="Normaali_MATLIIKEV" xfId="30"/>
    <cellStyle name="Normaali_OYJRAHLASKELMA" xfId="31"/>
    <cellStyle name="Normaali_PROFORMA092001" xfId="32"/>
    <cellStyle name="Normaali_PÖRSSI Q1 2006" xfId="33"/>
    <cellStyle name="Normaali_PÖRSSI Q1 2006 2" xfId="42"/>
    <cellStyle name="Normaali_pörssi062000" xfId="34"/>
    <cellStyle name="Normaali_rahlaskVUOSIKERT" xfId="35"/>
    <cellStyle name="Normaali_Tunnusluvut032000" xfId="36"/>
    <cellStyle name="Normaali_Tunnusluvut032000_IAS1_laskelmat malli" xfId="37"/>
    <cellStyle name="Note" xfId="38"/>
    <cellStyle name="Note 2" xfId="39"/>
    <cellStyle name="Note 3" xfId="73"/>
    <cellStyle name="Otsikko" xfId="40" builtinId="15" customBuiltin="1"/>
    <cellStyle name="Otsikko 1 2" xfId="121"/>
    <cellStyle name="Otsikko 2 2" xfId="122"/>
    <cellStyle name="Otsikko 3 2" xfId="123"/>
    <cellStyle name="Otsikko 4 2" xfId="124"/>
    <cellStyle name="Otsikko 5" xfId="120"/>
    <cellStyle name="Output" xfId="56"/>
    <cellStyle name="Percent" xfId="154"/>
    <cellStyle name="Pilkku 2" xfId="134"/>
    <cellStyle name="Prosentti" xfId="155" builtinId="5"/>
    <cellStyle name="Prosenttia 2" xfId="46"/>
    <cellStyle name="Prosenttia 2 2" xfId="74"/>
    <cellStyle name="Prosenttia 3" xfId="125"/>
    <cellStyle name="Prosenttia 3 2" xfId="148"/>
    <cellStyle name="Selittävä teksti 2" xfId="126"/>
    <cellStyle name="SpondaAlignRight" xfId="75"/>
    <cellStyle name="SpondaBold" xfId="76"/>
    <cellStyle name="SpondaBoldAlignRight" xfId="77"/>
    <cellStyle name="SpondaBorderLow" xfId="78"/>
    <cellStyle name="SpondaHeadingNote" xfId="79"/>
    <cellStyle name="SpondaNoBorder" xfId="80"/>
    <cellStyle name="SpondaPageHeading" xfId="81"/>
    <cellStyle name="SpondaSubtitle" xfId="82"/>
    <cellStyle name="SpondaTableHeading" xfId="83"/>
    <cellStyle name="SpondaTableHeadingRight" xfId="84"/>
    <cellStyle name="SpondaText" xfId="85"/>
    <cellStyle name="SpondaTotal" xfId="86"/>
    <cellStyle name="SpondaTotalRight" xfId="87"/>
    <cellStyle name="SpondaTotalRightBold" xfId="88"/>
    <cellStyle name="Summa" xfId="41" builtinId="25" customBuiltin="1"/>
    <cellStyle name="Summa 2" xfId="127"/>
    <cellStyle name="Syöttö 2" xfId="128"/>
    <cellStyle name="Tarkistussolu 2" xfId="129"/>
    <cellStyle name="Tulostus 2" xfId="130"/>
    <cellStyle name="Warning Text" xfId="60"/>
    <cellStyle name="Varoitusteksti 2" xfId="131"/>
    <cellStyle name="Обычный_ExcelExport469392079%5FWDEFEXCEL 1 " xfId="13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pageSetUpPr fitToPage="1"/>
  </sheetPr>
  <dimension ref="A1:I36"/>
  <sheetViews>
    <sheetView topLeftCell="A13" zoomScaleNormal="100" workbookViewId="0"/>
  </sheetViews>
  <sheetFormatPr defaultRowHeight="12.75"/>
  <cols>
    <col min="1" max="1" width="40" style="2" customWidth="1"/>
    <col min="2" max="4" width="11.7109375" style="2" customWidth="1"/>
    <col min="5" max="5" width="11.140625" style="2" bestFit="1" customWidth="1"/>
    <col min="6" max="16384" width="9.140625" style="2"/>
  </cols>
  <sheetData>
    <row r="1" spans="1:9">
      <c r="A1" s="77" t="s">
        <v>92</v>
      </c>
      <c r="B1" s="77"/>
      <c r="C1" s="77"/>
      <c r="D1" s="77"/>
    </row>
    <row r="2" spans="1:9">
      <c r="A2" s="151"/>
      <c r="B2" s="151"/>
      <c r="C2" s="151"/>
    </row>
    <row r="3" spans="1:9" ht="15.75">
      <c r="A3" s="106" t="s">
        <v>194</v>
      </c>
      <c r="B3" s="106"/>
      <c r="C3" s="250"/>
      <c r="D3" s="1"/>
    </row>
    <row r="4" spans="1:9">
      <c r="A4" s="4"/>
      <c r="B4" s="4"/>
      <c r="D4" s="131"/>
      <c r="E4" s="382"/>
    </row>
    <row r="5" spans="1:9">
      <c r="A5" s="47" t="s">
        <v>250</v>
      </c>
      <c r="B5" s="72" t="s">
        <v>296</v>
      </c>
      <c r="C5" s="72" t="s">
        <v>277</v>
      </c>
      <c r="D5" s="256" t="s">
        <v>297</v>
      </c>
      <c r="E5" s="256" t="s">
        <v>275</v>
      </c>
    </row>
    <row r="6" spans="1:9">
      <c r="D6" s="210"/>
      <c r="E6" s="53"/>
      <c r="I6" s="239"/>
    </row>
    <row r="7" spans="1:9" s="52" customFormat="1">
      <c r="A7" s="55" t="s">
        <v>1</v>
      </c>
      <c r="B7" s="239">
        <v>165.19586448098815</v>
      </c>
      <c r="C7" s="134">
        <v>162.31291133164657</v>
      </c>
      <c r="D7" s="239">
        <v>646.28470233040241</v>
      </c>
      <c r="E7" s="134">
        <v>639.6648006389587</v>
      </c>
    </row>
    <row r="8" spans="1:9" s="52" customFormat="1">
      <c r="B8" s="211"/>
      <c r="C8" s="182"/>
      <c r="D8" s="211"/>
      <c r="E8" s="182"/>
    </row>
    <row r="9" spans="1:9" s="52" customFormat="1">
      <c r="A9" s="56" t="s">
        <v>2</v>
      </c>
      <c r="B9" s="132">
        <v>-149.65048805957929</v>
      </c>
      <c r="C9" s="133">
        <v>-142.80307662818134</v>
      </c>
      <c r="D9" s="132">
        <v>-572.04903764143387</v>
      </c>
      <c r="E9" s="133">
        <v>-561.59731246240256</v>
      </c>
    </row>
    <row r="10" spans="1:9" s="52" customFormat="1">
      <c r="B10" s="211"/>
      <c r="C10" s="182"/>
      <c r="D10" s="211"/>
      <c r="E10" s="182"/>
    </row>
    <row r="11" spans="1:9" s="52" customFormat="1">
      <c r="A11" s="55" t="s">
        <v>3</v>
      </c>
      <c r="B11" s="134">
        <v>15.545376421408861</v>
      </c>
      <c r="C11" s="134">
        <v>19.509834703465231</v>
      </c>
      <c r="D11" s="239">
        <v>74.235664688968541</v>
      </c>
      <c r="E11" s="134">
        <v>78.067488176556139</v>
      </c>
    </row>
    <row r="12" spans="1:9" s="52" customFormat="1">
      <c r="B12" s="211"/>
      <c r="C12" s="182"/>
      <c r="D12" s="211"/>
      <c r="E12" s="182"/>
    </row>
    <row r="13" spans="1:9" s="52" customFormat="1">
      <c r="A13" s="57" t="s">
        <v>4</v>
      </c>
      <c r="B13" s="189">
        <v>1.6733071954607899</v>
      </c>
      <c r="C13" s="188">
        <v>3.7343717686341305</v>
      </c>
      <c r="D13" s="189">
        <v>3.6537431914248297</v>
      </c>
      <c r="E13" s="188">
        <v>7.0017120820024301</v>
      </c>
    </row>
    <row r="14" spans="1:9" s="52" customFormat="1">
      <c r="A14" s="57" t="s">
        <v>5</v>
      </c>
      <c r="B14" s="189">
        <v>-3.3270949792428577</v>
      </c>
      <c r="C14" s="188">
        <v>-3.6708697593213917</v>
      </c>
      <c r="D14" s="189">
        <v>-12.901045608939503</v>
      </c>
      <c r="E14" s="188">
        <v>-14.181185380747692</v>
      </c>
    </row>
    <row r="15" spans="1:9" s="52" customFormat="1">
      <c r="A15" s="57" t="s">
        <v>6</v>
      </c>
      <c r="B15" s="189">
        <v>-3.7239735800118203</v>
      </c>
      <c r="C15" s="188">
        <v>-3.5982929876978567</v>
      </c>
      <c r="D15" s="189">
        <v>-13.000750835471022</v>
      </c>
      <c r="E15" s="188">
        <v>-12.739846018970189</v>
      </c>
    </row>
    <row r="16" spans="1:9" s="52" customFormat="1">
      <c r="A16" s="56" t="s">
        <v>7</v>
      </c>
      <c r="B16" s="212">
        <v>-0.49089362538744857</v>
      </c>
      <c r="C16" s="190">
        <v>-1.9838428780298167</v>
      </c>
      <c r="D16" s="212">
        <v>-2.1213387407385587</v>
      </c>
      <c r="E16" s="190">
        <v>-9.671270671292417</v>
      </c>
    </row>
    <row r="17" spans="1:7" s="52" customFormat="1">
      <c r="A17" s="58"/>
      <c r="B17" s="211"/>
      <c r="C17" s="182"/>
      <c r="D17" s="211"/>
      <c r="E17" s="182"/>
    </row>
    <row r="18" spans="1:7" s="52" customFormat="1">
      <c r="A18" s="59" t="s">
        <v>8</v>
      </c>
      <c r="B18" s="191">
        <v>9.6767214322275237</v>
      </c>
      <c r="C18" s="191">
        <v>13.991200847050296</v>
      </c>
      <c r="D18" s="192">
        <v>49.866272695244284</v>
      </c>
      <c r="E18" s="191">
        <v>48.476898187548265</v>
      </c>
      <c r="F18" s="51"/>
    </row>
    <row r="19" spans="1:7">
      <c r="A19" s="8"/>
      <c r="B19" s="213"/>
      <c r="C19" s="202"/>
      <c r="D19" s="213"/>
      <c r="E19" s="202"/>
      <c r="F19" s="5"/>
    </row>
    <row r="20" spans="1:7">
      <c r="A20" s="8" t="s">
        <v>9</v>
      </c>
      <c r="B20" s="192">
        <v>8.0904132350947969E-2</v>
      </c>
      <c r="C20" s="191">
        <v>9.8094135581632033E-2</v>
      </c>
      <c r="D20" s="192">
        <v>0.32573604494128799</v>
      </c>
      <c r="E20" s="191">
        <v>0.40312417458419003</v>
      </c>
    </row>
    <row r="21" spans="1:7">
      <c r="A21" s="6" t="s">
        <v>10</v>
      </c>
      <c r="B21" s="212">
        <v>-1.1160358138010742</v>
      </c>
      <c r="C21" s="190">
        <v>-3.4682102645149242</v>
      </c>
      <c r="D21" s="212">
        <v>-2.5416638402788418</v>
      </c>
      <c r="E21" s="190">
        <v>-22.292511802998497</v>
      </c>
    </row>
    <row r="22" spans="1:7">
      <c r="A22" s="8"/>
      <c r="B22" s="213"/>
      <c r="C22" s="202"/>
      <c r="D22" s="213"/>
      <c r="E22" s="202"/>
    </row>
    <row r="23" spans="1:7">
      <c r="A23" s="10" t="s">
        <v>11</v>
      </c>
      <c r="B23" s="208">
        <v>8.6415897507773973</v>
      </c>
      <c r="C23" s="208">
        <v>10.621084718117004</v>
      </c>
      <c r="D23" s="494">
        <v>47.650344899906727</v>
      </c>
      <c r="E23" s="208">
        <v>26.58751055913396</v>
      </c>
    </row>
    <row r="24" spans="1:7">
      <c r="A24" s="11"/>
      <c r="B24" s="213"/>
      <c r="C24" s="202"/>
      <c r="D24" s="213"/>
      <c r="E24" s="202"/>
      <c r="G24" s="495"/>
    </row>
    <row r="25" spans="1:7">
      <c r="A25" s="6" t="s">
        <v>12</v>
      </c>
      <c r="B25" s="212">
        <v>-1.7988900109584938</v>
      </c>
      <c r="C25" s="190">
        <v>-2.3478807542326283</v>
      </c>
      <c r="D25" s="212">
        <v>-9.7356765160204048</v>
      </c>
      <c r="E25" s="190">
        <v>-8.4444632178396581</v>
      </c>
    </row>
    <row r="26" spans="1:7">
      <c r="A26" s="7"/>
      <c r="B26" s="214"/>
      <c r="C26" s="203"/>
      <c r="D26" s="214"/>
      <c r="E26" s="203"/>
    </row>
    <row r="27" spans="1:7">
      <c r="A27" s="12" t="s">
        <v>13</v>
      </c>
      <c r="B27" s="134">
        <v>6.8426997398189036</v>
      </c>
      <c r="C27" s="134">
        <v>8.2732039638843755</v>
      </c>
      <c r="D27" s="239">
        <v>37.914668383886323</v>
      </c>
      <c r="E27" s="134">
        <v>18.143047341294302</v>
      </c>
    </row>
    <row r="28" spans="1:7">
      <c r="A28" s="7"/>
      <c r="B28" s="214"/>
      <c r="C28" s="203"/>
      <c r="D28" s="214"/>
      <c r="E28" s="203"/>
    </row>
    <row r="29" spans="1:7">
      <c r="A29" s="13" t="s">
        <v>14</v>
      </c>
      <c r="B29" s="213"/>
      <c r="C29" s="202"/>
      <c r="D29" s="213"/>
      <c r="E29" s="202"/>
    </row>
    <row r="30" spans="1:7">
      <c r="A30" s="7" t="s">
        <v>15</v>
      </c>
      <c r="B30" s="188">
        <v>6.8443834930559095</v>
      </c>
      <c r="C30" s="188">
        <v>8.2749920009281972</v>
      </c>
      <c r="D30" s="188">
        <v>37.918876655331957</v>
      </c>
      <c r="E30" s="188">
        <v>18.139705875625339</v>
      </c>
    </row>
    <row r="31" spans="1:7">
      <c r="A31" s="2" t="s">
        <v>183</v>
      </c>
      <c r="B31" s="202">
        <v>-1.6837532370059599E-3</v>
      </c>
      <c r="C31" s="202">
        <v>-1.7880370438219802E-3</v>
      </c>
      <c r="D31" s="202">
        <v>-4.2082714456336302E-3</v>
      </c>
      <c r="E31" s="202">
        <v>-3.3414656689632304E-3</v>
      </c>
      <c r="G31" s="242"/>
    </row>
    <row r="32" spans="1:7">
      <c r="A32" s="7"/>
      <c r="B32" s="7"/>
      <c r="C32" s="7"/>
      <c r="D32" s="105"/>
      <c r="E32" s="209"/>
    </row>
    <row r="33" spans="1:5" ht="25.5">
      <c r="A33" s="14" t="s">
        <v>16</v>
      </c>
      <c r="B33" s="14"/>
      <c r="C33" s="251"/>
      <c r="D33" s="55"/>
      <c r="E33" s="52"/>
    </row>
    <row r="34" spans="1:5">
      <c r="A34" s="2" t="s">
        <v>17</v>
      </c>
      <c r="B34" s="252">
        <v>0.17759293975042917</v>
      </c>
      <c r="C34" s="252">
        <v>0.21372102369950538</v>
      </c>
      <c r="D34" s="252">
        <v>0.98239949565085893</v>
      </c>
      <c r="E34" s="252">
        <v>0.46837865091837927</v>
      </c>
    </row>
    <row r="35" spans="1:5">
      <c r="A35" s="2" t="s">
        <v>18</v>
      </c>
      <c r="B35" s="252">
        <v>0.17759293975042917</v>
      </c>
      <c r="C35" s="252">
        <v>0.21366058655144848</v>
      </c>
      <c r="D35" s="252">
        <v>0.98239949565085893</v>
      </c>
      <c r="E35" s="252">
        <v>0.46824629195491069</v>
      </c>
    </row>
    <row r="36" spans="1:5">
      <c r="D36" s="52"/>
      <c r="E36" s="51"/>
    </row>
  </sheetData>
  <phoneticPr fontId="6" type="noConversion"/>
  <pageMargins left="0.99" right="0.27" top="0.98425196850393704" bottom="0" header="0.79" footer="0.4921259845"/>
  <pageSetup paperSize="9" scale="90" fitToHeight="7"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90" zoomScaleNormal="90" workbookViewId="0">
      <selection activeCell="A6" sqref="A6"/>
    </sheetView>
  </sheetViews>
  <sheetFormatPr defaultRowHeight="12.75"/>
  <cols>
    <col min="1" max="1" width="36.140625" style="140" customWidth="1"/>
    <col min="2" max="238" width="9.140625" style="140"/>
    <col min="239" max="240" width="21.85546875" style="140" customWidth="1"/>
    <col min="241" max="241" width="17.42578125" style="140" customWidth="1"/>
    <col min="242" max="242" width="9.140625" style="140"/>
    <col min="243" max="243" width="11.7109375" style="140" customWidth="1"/>
    <col min="244" max="494" width="9.140625" style="140"/>
    <col min="495" max="496" width="21.85546875" style="140" customWidth="1"/>
    <col min="497" max="497" width="17.42578125" style="140" customWidth="1"/>
    <col min="498" max="498" width="9.140625" style="140"/>
    <col min="499" max="499" width="11.7109375" style="140" customWidth="1"/>
    <col min="500" max="750" width="9.140625" style="140"/>
    <col min="751" max="752" width="21.85546875" style="140" customWidth="1"/>
    <col min="753" max="753" width="17.42578125" style="140" customWidth="1"/>
    <col min="754" max="754" width="9.140625" style="140"/>
    <col min="755" max="755" width="11.7109375" style="140" customWidth="1"/>
    <col min="756" max="1006" width="9.140625" style="140"/>
    <col min="1007" max="1008" width="21.85546875" style="140" customWidth="1"/>
    <col min="1009" max="1009" width="17.42578125" style="140" customWidth="1"/>
    <col min="1010" max="1010" width="9.140625" style="140"/>
    <col min="1011" max="1011" width="11.7109375" style="140" customWidth="1"/>
    <col min="1012" max="1262" width="9.140625" style="140"/>
    <col min="1263" max="1264" width="21.85546875" style="140" customWidth="1"/>
    <col min="1265" max="1265" width="17.42578125" style="140" customWidth="1"/>
    <col min="1266" max="1266" width="9.140625" style="140"/>
    <col min="1267" max="1267" width="11.7109375" style="140" customWidth="1"/>
    <col min="1268" max="1518" width="9.140625" style="140"/>
    <col min="1519" max="1520" width="21.85546875" style="140" customWidth="1"/>
    <col min="1521" max="1521" width="17.42578125" style="140" customWidth="1"/>
    <col min="1522" max="1522" width="9.140625" style="140"/>
    <col min="1523" max="1523" width="11.7109375" style="140" customWidth="1"/>
    <col min="1524" max="1774" width="9.140625" style="140"/>
    <col min="1775" max="1776" width="21.85546875" style="140" customWidth="1"/>
    <col min="1777" max="1777" width="17.42578125" style="140" customWidth="1"/>
    <col min="1778" max="1778" width="9.140625" style="140"/>
    <col min="1779" max="1779" width="11.7109375" style="140" customWidth="1"/>
    <col min="1780" max="2030" width="9.140625" style="140"/>
    <col min="2031" max="2032" width="21.85546875" style="140" customWidth="1"/>
    <col min="2033" max="2033" width="17.42578125" style="140" customWidth="1"/>
    <col min="2034" max="2034" width="9.140625" style="140"/>
    <col min="2035" max="2035" width="11.7109375" style="140" customWidth="1"/>
    <col min="2036" max="2286" width="9.140625" style="140"/>
    <col min="2287" max="2288" width="21.85546875" style="140" customWidth="1"/>
    <col min="2289" max="2289" width="17.42578125" style="140" customWidth="1"/>
    <col min="2290" max="2290" width="9.140625" style="140"/>
    <col min="2291" max="2291" width="11.7109375" style="140" customWidth="1"/>
    <col min="2292" max="2542" width="9.140625" style="140"/>
    <col min="2543" max="2544" width="21.85546875" style="140" customWidth="1"/>
    <col min="2545" max="2545" width="17.42578125" style="140" customWidth="1"/>
    <col min="2546" max="2546" width="9.140625" style="140"/>
    <col min="2547" max="2547" width="11.7109375" style="140" customWidth="1"/>
    <col min="2548" max="2798" width="9.140625" style="140"/>
    <col min="2799" max="2800" width="21.85546875" style="140" customWidth="1"/>
    <col min="2801" max="2801" width="17.42578125" style="140" customWidth="1"/>
    <col min="2802" max="2802" width="9.140625" style="140"/>
    <col min="2803" max="2803" width="11.7109375" style="140" customWidth="1"/>
    <col min="2804" max="3054" width="9.140625" style="140"/>
    <col min="3055" max="3056" width="21.85546875" style="140" customWidth="1"/>
    <col min="3057" max="3057" width="17.42578125" style="140" customWidth="1"/>
    <col min="3058" max="3058" width="9.140625" style="140"/>
    <col min="3059" max="3059" width="11.7109375" style="140" customWidth="1"/>
    <col min="3060" max="3310" width="9.140625" style="140"/>
    <col min="3311" max="3312" width="21.85546875" style="140" customWidth="1"/>
    <col min="3313" max="3313" width="17.42578125" style="140" customWidth="1"/>
    <col min="3314" max="3314" width="9.140625" style="140"/>
    <col min="3315" max="3315" width="11.7109375" style="140" customWidth="1"/>
    <col min="3316" max="3566" width="9.140625" style="140"/>
    <col min="3567" max="3568" width="21.85546875" style="140" customWidth="1"/>
    <col min="3569" max="3569" width="17.42578125" style="140" customWidth="1"/>
    <col min="3570" max="3570" width="9.140625" style="140"/>
    <col min="3571" max="3571" width="11.7109375" style="140" customWidth="1"/>
    <col min="3572" max="3822" width="9.140625" style="140"/>
    <col min="3823" max="3824" width="21.85546875" style="140" customWidth="1"/>
    <col min="3825" max="3825" width="17.42578125" style="140" customWidth="1"/>
    <col min="3826" max="3826" width="9.140625" style="140"/>
    <col min="3827" max="3827" width="11.7109375" style="140" customWidth="1"/>
    <col min="3828" max="4078" width="9.140625" style="140"/>
    <col min="4079" max="4080" width="21.85546875" style="140" customWidth="1"/>
    <col min="4081" max="4081" width="17.42578125" style="140" customWidth="1"/>
    <col min="4082" max="4082" width="9.140625" style="140"/>
    <col min="4083" max="4083" width="11.7109375" style="140" customWidth="1"/>
    <col min="4084" max="4334" width="9.140625" style="140"/>
    <col min="4335" max="4336" width="21.85546875" style="140" customWidth="1"/>
    <col min="4337" max="4337" width="17.42578125" style="140" customWidth="1"/>
    <col min="4338" max="4338" width="9.140625" style="140"/>
    <col min="4339" max="4339" width="11.7109375" style="140" customWidth="1"/>
    <col min="4340" max="4590" width="9.140625" style="140"/>
    <col min="4591" max="4592" width="21.85546875" style="140" customWidth="1"/>
    <col min="4593" max="4593" width="17.42578125" style="140" customWidth="1"/>
    <col min="4594" max="4594" width="9.140625" style="140"/>
    <col min="4595" max="4595" width="11.7109375" style="140" customWidth="1"/>
    <col min="4596" max="4846" width="9.140625" style="140"/>
    <col min="4847" max="4848" width="21.85546875" style="140" customWidth="1"/>
    <col min="4849" max="4849" width="17.42578125" style="140" customWidth="1"/>
    <col min="4850" max="4850" width="9.140625" style="140"/>
    <col min="4851" max="4851" width="11.7109375" style="140" customWidth="1"/>
    <col min="4852" max="5102" width="9.140625" style="140"/>
    <col min="5103" max="5104" width="21.85546875" style="140" customWidth="1"/>
    <col min="5105" max="5105" width="17.42578125" style="140" customWidth="1"/>
    <col min="5106" max="5106" width="9.140625" style="140"/>
    <col min="5107" max="5107" width="11.7109375" style="140" customWidth="1"/>
    <col min="5108" max="5358" width="9.140625" style="140"/>
    <col min="5359" max="5360" width="21.85546875" style="140" customWidth="1"/>
    <col min="5361" max="5361" width="17.42578125" style="140" customWidth="1"/>
    <col min="5362" max="5362" width="9.140625" style="140"/>
    <col min="5363" max="5363" width="11.7109375" style="140" customWidth="1"/>
    <col min="5364" max="5614" width="9.140625" style="140"/>
    <col min="5615" max="5616" width="21.85546875" style="140" customWidth="1"/>
    <col min="5617" max="5617" width="17.42578125" style="140" customWidth="1"/>
    <col min="5618" max="5618" width="9.140625" style="140"/>
    <col min="5619" max="5619" width="11.7109375" style="140" customWidth="1"/>
    <col min="5620" max="5870" width="9.140625" style="140"/>
    <col min="5871" max="5872" width="21.85546875" style="140" customWidth="1"/>
    <col min="5873" max="5873" width="17.42578125" style="140" customWidth="1"/>
    <col min="5874" max="5874" width="9.140625" style="140"/>
    <col min="5875" max="5875" width="11.7109375" style="140" customWidth="1"/>
    <col min="5876" max="6126" width="9.140625" style="140"/>
    <col min="6127" max="6128" width="21.85546875" style="140" customWidth="1"/>
    <col min="6129" max="6129" width="17.42578125" style="140" customWidth="1"/>
    <col min="6130" max="6130" width="9.140625" style="140"/>
    <col min="6131" max="6131" width="11.7109375" style="140" customWidth="1"/>
    <col min="6132" max="6382" width="9.140625" style="140"/>
    <col min="6383" max="6384" width="21.85546875" style="140" customWidth="1"/>
    <col min="6385" max="6385" width="17.42578125" style="140" customWidth="1"/>
    <col min="6386" max="6386" width="9.140625" style="140"/>
    <col min="6387" max="6387" width="11.7109375" style="140" customWidth="1"/>
    <col min="6388" max="6638" width="9.140625" style="140"/>
    <col min="6639" max="6640" width="21.85546875" style="140" customWidth="1"/>
    <col min="6641" max="6641" width="17.42578125" style="140" customWidth="1"/>
    <col min="6642" max="6642" width="9.140625" style="140"/>
    <col min="6643" max="6643" width="11.7109375" style="140" customWidth="1"/>
    <col min="6644" max="6894" width="9.140625" style="140"/>
    <col min="6895" max="6896" width="21.85546875" style="140" customWidth="1"/>
    <col min="6897" max="6897" width="17.42578125" style="140" customWidth="1"/>
    <col min="6898" max="6898" width="9.140625" style="140"/>
    <col min="6899" max="6899" width="11.7109375" style="140" customWidth="1"/>
    <col min="6900" max="7150" width="9.140625" style="140"/>
    <col min="7151" max="7152" width="21.85546875" style="140" customWidth="1"/>
    <col min="7153" max="7153" width="17.42578125" style="140" customWidth="1"/>
    <col min="7154" max="7154" width="9.140625" style="140"/>
    <col min="7155" max="7155" width="11.7109375" style="140" customWidth="1"/>
    <col min="7156" max="7406" width="9.140625" style="140"/>
    <col min="7407" max="7408" width="21.85546875" style="140" customWidth="1"/>
    <col min="7409" max="7409" width="17.42578125" style="140" customWidth="1"/>
    <col min="7410" max="7410" width="9.140625" style="140"/>
    <col min="7411" max="7411" width="11.7109375" style="140" customWidth="1"/>
    <col min="7412" max="7662" width="9.140625" style="140"/>
    <col min="7663" max="7664" width="21.85546875" style="140" customWidth="1"/>
    <col min="7665" max="7665" width="17.42578125" style="140" customWidth="1"/>
    <col min="7666" max="7666" width="9.140625" style="140"/>
    <col min="7667" max="7667" width="11.7109375" style="140" customWidth="1"/>
    <col min="7668" max="7918" width="9.140625" style="140"/>
    <col min="7919" max="7920" width="21.85546875" style="140" customWidth="1"/>
    <col min="7921" max="7921" width="17.42578125" style="140" customWidth="1"/>
    <col min="7922" max="7922" width="9.140625" style="140"/>
    <col min="7923" max="7923" width="11.7109375" style="140" customWidth="1"/>
    <col min="7924" max="8174" width="9.140625" style="140"/>
    <col min="8175" max="8176" width="21.85546875" style="140" customWidth="1"/>
    <col min="8177" max="8177" width="17.42578125" style="140" customWidth="1"/>
    <col min="8178" max="8178" width="9.140625" style="140"/>
    <col min="8179" max="8179" width="11.7109375" style="140" customWidth="1"/>
    <col min="8180" max="8430" width="9.140625" style="140"/>
    <col min="8431" max="8432" width="21.85546875" style="140" customWidth="1"/>
    <col min="8433" max="8433" width="17.42578125" style="140" customWidth="1"/>
    <col min="8434" max="8434" width="9.140625" style="140"/>
    <col min="8435" max="8435" width="11.7109375" style="140" customWidth="1"/>
    <col min="8436" max="8686" width="9.140625" style="140"/>
    <col min="8687" max="8688" width="21.85546875" style="140" customWidth="1"/>
    <col min="8689" max="8689" width="17.42578125" style="140" customWidth="1"/>
    <col min="8690" max="8690" width="9.140625" style="140"/>
    <col min="8691" max="8691" width="11.7109375" style="140" customWidth="1"/>
    <col min="8692" max="8942" width="9.140625" style="140"/>
    <col min="8943" max="8944" width="21.85546875" style="140" customWidth="1"/>
    <col min="8945" max="8945" width="17.42578125" style="140" customWidth="1"/>
    <col min="8946" max="8946" width="9.140625" style="140"/>
    <col min="8947" max="8947" width="11.7109375" style="140" customWidth="1"/>
    <col min="8948" max="9198" width="9.140625" style="140"/>
    <col min="9199" max="9200" width="21.85546875" style="140" customWidth="1"/>
    <col min="9201" max="9201" width="17.42578125" style="140" customWidth="1"/>
    <col min="9202" max="9202" width="9.140625" style="140"/>
    <col min="9203" max="9203" width="11.7109375" style="140" customWidth="1"/>
    <col min="9204" max="9454" width="9.140625" style="140"/>
    <col min="9455" max="9456" width="21.85546875" style="140" customWidth="1"/>
    <col min="9457" max="9457" width="17.42578125" style="140" customWidth="1"/>
    <col min="9458" max="9458" width="9.140625" style="140"/>
    <col min="9459" max="9459" width="11.7109375" style="140" customWidth="1"/>
    <col min="9460" max="9710" width="9.140625" style="140"/>
    <col min="9711" max="9712" width="21.85546875" style="140" customWidth="1"/>
    <col min="9713" max="9713" width="17.42578125" style="140" customWidth="1"/>
    <col min="9714" max="9714" width="9.140625" style="140"/>
    <col min="9715" max="9715" width="11.7109375" style="140" customWidth="1"/>
    <col min="9716" max="9966" width="9.140625" style="140"/>
    <col min="9967" max="9968" width="21.85546875" style="140" customWidth="1"/>
    <col min="9969" max="9969" width="17.42578125" style="140" customWidth="1"/>
    <col min="9970" max="9970" width="9.140625" style="140"/>
    <col min="9971" max="9971" width="11.7109375" style="140" customWidth="1"/>
    <col min="9972" max="10222" width="9.140625" style="140"/>
    <col min="10223" max="10224" width="21.85546875" style="140" customWidth="1"/>
    <col min="10225" max="10225" width="17.42578125" style="140" customWidth="1"/>
    <col min="10226" max="10226" width="9.140625" style="140"/>
    <col min="10227" max="10227" width="11.7109375" style="140" customWidth="1"/>
    <col min="10228" max="10478" width="9.140625" style="140"/>
    <col min="10479" max="10480" width="21.85546875" style="140" customWidth="1"/>
    <col min="10481" max="10481" width="17.42578125" style="140" customWidth="1"/>
    <col min="10482" max="10482" width="9.140625" style="140"/>
    <col min="10483" max="10483" width="11.7109375" style="140" customWidth="1"/>
    <col min="10484" max="10734" width="9.140625" style="140"/>
    <col min="10735" max="10736" width="21.85546875" style="140" customWidth="1"/>
    <col min="10737" max="10737" width="17.42578125" style="140" customWidth="1"/>
    <col min="10738" max="10738" width="9.140625" style="140"/>
    <col min="10739" max="10739" width="11.7109375" style="140" customWidth="1"/>
    <col min="10740" max="10990" width="9.140625" style="140"/>
    <col min="10991" max="10992" width="21.85546875" style="140" customWidth="1"/>
    <col min="10993" max="10993" width="17.42578125" style="140" customWidth="1"/>
    <col min="10994" max="10994" width="9.140625" style="140"/>
    <col min="10995" max="10995" width="11.7109375" style="140" customWidth="1"/>
    <col min="10996" max="11246" width="9.140625" style="140"/>
    <col min="11247" max="11248" width="21.85546875" style="140" customWidth="1"/>
    <col min="11249" max="11249" width="17.42578125" style="140" customWidth="1"/>
    <col min="11250" max="11250" width="9.140625" style="140"/>
    <col min="11251" max="11251" width="11.7109375" style="140" customWidth="1"/>
    <col min="11252" max="11502" width="9.140625" style="140"/>
    <col min="11503" max="11504" width="21.85546875" style="140" customWidth="1"/>
    <col min="11505" max="11505" width="17.42578125" style="140" customWidth="1"/>
    <col min="11506" max="11506" width="9.140625" style="140"/>
    <col min="11507" max="11507" width="11.7109375" style="140" customWidth="1"/>
    <col min="11508" max="11758" width="9.140625" style="140"/>
    <col min="11759" max="11760" width="21.85546875" style="140" customWidth="1"/>
    <col min="11761" max="11761" width="17.42578125" style="140" customWidth="1"/>
    <col min="11762" max="11762" width="9.140625" style="140"/>
    <col min="11763" max="11763" width="11.7109375" style="140" customWidth="1"/>
    <col min="11764" max="12014" width="9.140625" style="140"/>
    <col min="12015" max="12016" width="21.85546875" style="140" customWidth="1"/>
    <col min="12017" max="12017" width="17.42578125" style="140" customWidth="1"/>
    <col min="12018" max="12018" width="9.140625" style="140"/>
    <col min="12019" max="12019" width="11.7109375" style="140" customWidth="1"/>
    <col min="12020" max="12270" width="9.140625" style="140"/>
    <col min="12271" max="12272" width="21.85546875" style="140" customWidth="1"/>
    <col min="12273" max="12273" width="17.42578125" style="140" customWidth="1"/>
    <col min="12274" max="12274" width="9.140625" style="140"/>
    <col min="12275" max="12275" width="11.7109375" style="140" customWidth="1"/>
    <col min="12276" max="12526" width="9.140625" style="140"/>
    <col min="12527" max="12528" width="21.85546875" style="140" customWidth="1"/>
    <col min="12529" max="12529" width="17.42578125" style="140" customWidth="1"/>
    <col min="12530" max="12530" width="9.140625" style="140"/>
    <col min="12531" max="12531" width="11.7109375" style="140" customWidth="1"/>
    <col min="12532" max="12782" width="9.140625" style="140"/>
    <col min="12783" max="12784" width="21.85546875" style="140" customWidth="1"/>
    <col min="12785" max="12785" width="17.42578125" style="140" customWidth="1"/>
    <col min="12786" max="12786" width="9.140625" style="140"/>
    <col min="12787" max="12787" width="11.7109375" style="140" customWidth="1"/>
    <col min="12788" max="13038" width="9.140625" style="140"/>
    <col min="13039" max="13040" width="21.85546875" style="140" customWidth="1"/>
    <col min="13041" max="13041" width="17.42578125" style="140" customWidth="1"/>
    <col min="13042" max="13042" width="9.140625" style="140"/>
    <col min="13043" max="13043" width="11.7109375" style="140" customWidth="1"/>
    <col min="13044" max="13294" width="9.140625" style="140"/>
    <col min="13295" max="13296" width="21.85546875" style="140" customWidth="1"/>
    <col min="13297" max="13297" width="17.42578125" style="140" customWidth="1"/>
    <col min="13298" max="13298" width="9.140625" style="140"/>
    <col min="13299" max="13299" width="11.7109375" style="140" customWidth="1"/>
    <col min="13300" max="13550" width="9.140625" style="140"/>
    <col min="13551" max="13552" width="21.85546875" style="140" customWidth="1"/>
    <col min="13553" max="13553" width="17.42578125" style="140" customWidth="1"/>
    <col min="13554" max="13554" width="9.140625" style="140"/>
    <col min="13555" max="13555" width="11.7109375" style="140" customWidth="1"/>
    <col min="13556" max="13806" width="9.140625" style="140"/>
    <col min="13807" max="13808" width="21.85546875" style="140" customWidth="1"/>
    <col min="13809" max="13809" width="17.42578125" style="140" customWidth="1"/>
    <col min="13810" max="13810" width="9.140625" style="140"/>
    <col min="13811" max="13811" width="11.7109375" style="140" customWidth="1"/>
    <col min="13812" max="14062" width="9.140625" style="140"/>
    <col min="14063" max="14064" width="21.85546875" style="140" customWidth="1"/>
    <col min="14065" max="14065" width="17.42578125" style="140" customWidth="1"/>
    <col min="14066" max="14066" width="9.140625" style="140"/>
    <col min="14067" max="14067" width="11.7109375" style="140" customWidth="1"/>
    <col min="14068" max="14318" width="9.140625" style="140"/>
    <col min="14319" max="14320" width="21.85546875" style="140" customWidth="1"/>
    <col min="14321" max="14321" width="17.42578125" style="140" customWidth="1"/>
    <col min="14322" max="14322" width="9.140625" style="140"/>
    <col min="14323" max="14323" width="11.7109375" style="140" customWidth="1"/>
    <col min="14324" max="14574" width="9.140625" style="140"/>
    <col min="14575" max="14576" width="21.85546875" style="140" customWidth="1"/>
    <col min="14577" max="14577" width="17.42578125" style="140" customWidth="1"/>
    <col min="14578" max="14578" width="9.140625" style="140"/>
    <col min="14579" max="14579" width="11.7109375" style="140" customWidth="1"/>
    <col min="14580" max="14830" width="9.140625" style="140"/>
    <col min="14831" max="14832" width="21.85546875" style="140" customWidth="1"/>
    <col min="14833" max="14833" width="17.42578125" style="140" customWidth="1"/>
    <col min="14834" max="14834" width="9.140625" style="140"/>
    <col min="14835" max="14835" width="11.7109375" style="140" customWidth="1"/>
    <col min="14836" max="15086" width="9.140625" style="140"/>
    <col min="15087" max="15088" width="21.85546875" style="140" customWidth="1"/>
    <col min="15089" max="15089" width="17.42578125" style="140" customWidth="1"/>
    <col min="15090" max="15090" width="9.140625" style="140"/>
    <col min="15091" max="15091" width="11.7109375" style="140" customWidth="1"/>
    <col min="15092" max="15342" width="9.140625" style="140"/>
    <col min="15343" max="15344" width="21.85546875" style="140" customWidth="1"/>
    <col min="15345" max="15345" width="17.42578125" style="140" customWidth="1"/>
    <col min="15346" max="15346" width="9.140625" style="140"/>
    <col min="15347" max="15347" width="11.7109375" style="140" customWidth="1"/>
    <col min="15348" max="15598" width="9.140625" style="140"/>
    <col min="15599" max="15600" width="21.85546875" style="140" customWidth="1"/>
    <col min="15601" max="15601" width="17.42578125" style="140" customWidth="1"/>
    <col min="15602" max="15602" width="9.140625" style="140"/>
    <col min="15603" max="15603" width="11.7109375" style="140" customWidth="1"/>
    <col min="15604" max="15854" width="9.140625" style="140"/>
    <col min="15855" max="15856" width="21.85546875" style="140" customWidth="1"/>
    <col min="15857" max="15857" width="17.42578125" style="140" customWidth="1"/>
    <col min="15858" max="15858" width="9.140625" style="140"/>
    <col min="15859" max="15859" width="11.7109375" style="140" customWidth="1"/>
    <col min="15860" max="16110" width="9.140625" style="140"/>
    <col min="16111" max="16112" width="21.85546875" style="140" customWidth="1"/>
    <col min="16113" max="16113" width="17.42578125" style="140" customWidth="1"/>
    <col min="16114" max="16114" width="9.140625" style="140"/>
    <col min="16115" max="16115" width="11.7109375" style="140" customWidth="1"/>
    <col min="16116" max="16384" width="9.140625" style="140"/>
  </cols>
  <sheetData>
    <row r="1" spans="1:3">
      <c r="A1" s="139" t="s">
        <v>304</v>
      </c>
    </row>
    <row r="2" spans="1:3">
      <c r="A2" s="222"/>
    </row>
    <row r="3" spans="1:3" ht="15.75">
      <c r="A3" s="221" t="s">
        <v>270</v>
      </c>
    </row>
    <row r="5" spans="1:3">
      <c r="B5" s="502" t="s">
        <v>305</v>
      </c>
      <c r="C5" s="502" t="s">
        <v>306</v>
      </c>
    </row>
    <row r="6" spans="1:3" ht="41.25" customHeight="1">
      <c r="A6" s="426" t="s">
        <v>307</v>
      </c>
      <c r="B6" s="503" t="s">
        <v>293</v>
      </c>
      <c r="C6" s="503" t="s">
        <v>308</v>
      </c>
    </row>
    <row r="7" spans="1:3">
      <c r="B7" s="220"/>
    </row>
    <row r="8" spans="1:3">
      <c r="A8" s="140" t="s">
        <v>21</v>
      </c>
      <c r="B8" s="433">
        <v>2.5142152300000005</v>
      </c>
      <c r="C8" s="418">
        <v>3.4937459999999998</v>
      </c>
    </row>
    <row r="9" spans="1:3">
      <c r="A9" s="140" t="s">
        <v>24</v>
      </c>
      <c r="B9" s="433">
        <v>1.5690546700000003</v>
      </c>
      <c r="C9" s="418">
        <v>3.4693369999999999</v>
      </c>
    </row>
    <row r="10" spans="1:3">
      <c r="A10" s="140" t="s">
        <v>262</v>
      </c>
      <c r="B10" s="433">
        <v>1.031964E-2</v>
      </c>
      <c r="C10" s="418">
        <v>1.903E-3</v>
      </c>
    </row>
    <row r="11" spans="1:3">
      <c r="A11" s="140" t="s">
        <v>263</v>
      </c>
      <c r="B11" s="433">
        <v>1.4021533300000002</v>
      </c>
      <c r="C11" s="418">
        <v>0.37040499999999998</v>
      </c>
    </row>
    <row r="12" spans="1:3">
      <c r="A12" s="119" t="s">
        <v>40</v>
      </c>
      <c r="B12" s="498">
        <v>0.94428693999999991</v>
      </c>
      <c r="C12" s="427">
        <v>0.76930500000000002</v>
      </c>
    </row>
    <row r="13" spans="1:3">
      <c r="A13" s="140" t="s">
        <v>42</v>
      </c>
      <c r="B13" s="433">
        <v>6.4400298100000004</v>
      </c>
      <c r="C13" s="418">
        <v>8.1046959999999988</v>
      </c>
    </row>
    <row r="14" spans="1:3">
      <c r="B14" s="433"/>
      <c r="C14" s="418"/>
    </row>
    <row r="15" spans="1:3">
      <c r="A15" s="140" t="s">
        <v>248</v>
      </c>
      <c r="B15" s="433"/>
      <c r="C15" s="418">
        <v>0.180038</v>
      </c>
    </row>
    <row r="16" spans="1:3">
      <c r="A16" s="140" t="s">
        <v>55</v>
      </c>
      <c r="B16" s="433">
        <v>2.3279834699999999</v>
      </c>
      <c r="C16" s="418">
        <v>0.486286</v>
      </c>
    </row>
    <row r="17" spans="1:3">
      <c r="A17" s="119" t="s">
        <v>264</v>
      </c>
      <c r="B17" s="498">
        <v>0.26381600000000005</v>
      </c>
      <c r="C17" s="427">
        <v>0.112232</v>
      </c>
    </row>
    <row r="18" spans="1:3">
      <c r="A18" s="140" t="s">
        <v>59</v>
      </c>
      <c r="B18" s="433">
        <v>2.5917994699999998</v>
      </c>
      <c r="C18" s="418">
        <v>0.77855600000000003</v>
      </c>
    </row>
    <row r="19" spans="1:3">
      <c r="B19" s="433"/>
      <c r="C19" s="418"/>
    </row>
    <row r="20" spans="1:3">
      <c r="A20" s="140" t="s">
        <v>265</v>
      </c>
      <c r="B20" s="433">
        <v>3.8482303399999997</v>
      </c>
      <c r="C20" s="418">
        <v>7.3261399999999997</v>
      </c>
    </row>
    <row r="21" spans="1:3" s="400" customFormat="1">
      <c r="B21" s="433"/>
      <c r="C21" s="428"/>
    </row>
    <row r="22" spans="1:3">
      <c r="A22" s="140" t="s">
        <v>266</v>
      </c>
      <c r="B22" s="433">
        <v>7.4375</v>
      </c>
      <c r="C22" s="418">
        <v>10.583055000000002</v>
      </c>
    </row>
    <row r="23" spans="1:3">
      <c r="A23" s="140" t="s">
        <v>22</v>
      </c>
      <c r="B23" s="433">
        <v>3.5892696599999998</v>
      </c>
      <c r="C23" s="418">
        <v>3.2569150000000002</v>
      </c>
    </row>
    <row r="24" spans="1:3" s="400" customFormat="1">
      <c r="B24" s="433"/>
      <c r="C24" s="428"/>
    </row>
    <row r="25" spans="1:3">
      <c r="A25" s="140" t="s">
        <v>267</v>
      </c>
      <c r="B25" s="433"/>
      <c r="C25" s="418"/>
    </row>
    <row r="26" spans="1:3">
      <c r="A26" s="140" t="s">
        <v>268</v>
      </c>
      <c r="B26" s="433">
        <v>-7.4375</v>
      </c>
      <c r="C26" s="418">
        <v>-10.583055000000002</v>
      </c>
    </row>
    <row r="27" spans="1:3">
      <c r="A27" s="119" t="s">
        <v>269</v>
      </c>
      <c r="B27" s="498">
        <v>0.94428800000000002</v>
      </c>
      <c r="C27" s="427">
        <v>0.76930500000000002</v>
      </c>
    </row>
    <row r="28" spans="1:3">
      <c r="A28" s="140" t="s">
        <v>271</v>
      </c>
      <c r="B28" s="433">
        <v>-6.4932119999999998</v>
      </c>
      <c r="C28" s="418">
        <v>-9.8137500000000024</v>
      </c>
    </row>
    <row r="29" spans="1:3">
      <c r="B29" s="220"/>
    </row>
    <row r="30" spans="1:3">
      <c r="B30" s="220"/>
    </row>
    <row r="31" spans="1:3">
      <c r="B31" s="220"/>
    </row>
    <row r="32" spans="1:3">
      <c r="B32" s="220"/>
    </row>
    <row r="33" spans="2:2">
      <c r="B33" s="220"/>
    </row>
    <row r="34" spans="2:2">
      <c r="B34" s="220"/>
    </row>
    <row r="35" spans="2:2">
      <c r="B35" s="220"/>
    </row>
    <row r="36" spans="2:2">
      <c r="B36" s="220"/>
    </row>
    <row r="37" spans="2:2">
      <c r="B37" s="220"/>
    </row>
    <row r="38" spans="2:2">
      <c r="B38" s="220"/>
    </row>
    <row r="39" spans="2:2">
      <c r="B39" s="220"/>
    </row>
    <row r="40" spans="2:2">
      <c r="B40" s="220"/>
    </row>
    <row r="41" spans="2:2">
      <c r="B41" s="220"/>
    </row>
    <row r="42" spans="2:2">
      <c r="B42" s="220"/>
    </row>
    <row r="43" spans="2:2">
      <c r="B43" s="220"/>
    </row>
    <row r="44" spans="2:2">
      <c r="B44" s="220"/>
    </row>
    <row r="45" spans="2:2">
      <c r="B45" s="220"/>
    </row>
    <row r="46" spans="2:2">
      <c r="B46" s="220"/>
    </row>
    <row r="47" spans="2:2">
      <c r="B47" s="220"/>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1">
    <pageSetUpPr fitToPage="1"/>
  </sheetPr>
  <dimension ref="A1:D38"/>
  <sheetViews>
    <sheetView zoomScaleNormal="100" workbookViewId="0"/>
  </sheetViews>
  <sheetFormatPr defaultRowHeight="12.75"/>
  <cols>
    <col min="1" max="1" width="47.7109375" customWidth="1"/>
    <col min="2" max="2" width="11.7109375" customWidth="1"/>
    <col min="3" max="3" width="10.85546875" customWidth="1"/>
    <col min="4" max="4" width="10.5703125" customWidth="1"/>
  </cols>
  <sheetData>
    <row r="1" spans="1:4">
      <c r="A1" s="42" t="s">
        <v>103</v>
      </c>
      <c r="B1" s="42"/>
    </row>
    <row r="2" spans="1:4">
      <c r="A2" s="255"/>
      <c r="C2" s="373"/>
    </row>
    <row r="3" spans="1:4">
      <c r="A3" s="43" t="s">
        <v>143</v>
      </c>
      <c r="B3" s="43"/>
    </row>
    <row r="4" spans="1:4">
      <c r="A4" s="44"/>
      <c r="B4" s="387"/>
      <c r="C4" s="388"/>
      <c r="D4" s="74"/>
    </row>
    <row r="5" spans="1:4">
      <c r="A5" s="185" t="s">
        <v>309</v>
      </c>
      <c r="B5" s="338" t="s">
        <v>310</v>
      </c>
      <c r="C5" s="187" t="s">
        <v>311</v>
      </c>
      <c r="D5" s="71"/>
    </row>
    <row r="6" spans="1:4">
      <c r="A6" s="44"/>
      <c r="B6" s="44"/>
      <c r="C6" s="60"/>
      <c r="D6" s="64"/>
    </row>
    <row r="7" spans="1:4">
      <c r="A7" s="45" t="s">
        <v>132</v>
      </c>
      <c r="B7" s="357">
        <f>+C14</f>
      </c>
      <c r="C7" s="357">
        <v>126.315</v>
      </c>
      <c r="D7" s="63"/>
    </row>
    <row r="8" spans="1:4">
      <c r="A8" s="45" t="s">
        <v>133</v>
      </c>
      <c r="B8" s="357">
        <v>6.0397056399999993</v>
      </c>
      <c r="C8" s="357">
        <v>6.9018094699999999</v>
      </c>
      <c r="D8" s="115"/>
    </row>
    <row r="9" spans="1:4">
      <c r="A9" s="45" t="s">
        <v>138</v>
      </c>
      <c r="B9" s="357">
        <v>7.9200416393966133</v>
      </c>
      <c r="C9" s="357">
        <v>4.4642186709376945</v>
      </c>
      <c r="D9" s="63"/>
    </row>
    <row r="10" spans="1:4">
      <c r="A10" s="45" t="s">
        <v>134</v>
      </c>
      <c r="B10" s="357">
        <v>-5.3521365899129999E-3</v>
      </c>
      <c r="C10" s="357">
        <v>-5.6480656899999993</v>
      </c>
      <c r="D10" s="63"/>
    </row>
    <row r="11" spans="1:4">
      <c r="A11" s="45" t="s">
        <v>127</v>
      </c>
      <c r="B11" s="357">
        <v>-4.9762564024247418</v>
      </c>
      <c r="C11" s="357">
        <v>-5.5660048851014707</v>
      </c>
      <c r="D11" s="63"/>
    </row>
    <row r="12" spans="1:4">
      <c r="A12" s="45" t="s">
        <v>147</v>
      </c>
      <c r="B12" s="357">
        <v>0</v>
      </c>
      <c r="C12" s="357">
        <v>-0.13281100000000001</v>
      </c>
      <c r="D12" s="63"/>
    </row>
    <row r="13" spans="1:4">
      <c r="A13" s="46" t="s">
        <v>157</v>
      </c>
      <c r="B13" s="358">
        <v>0.21565146176097638</v>
      </c>
      <c r="C13" s="358">
        <v>-0.65952990267976397</v>
      </c>
      <c r="D13" s="63"/>
    </row>
    <row r="14" spans="1:4">
      <c r="A14" s="44" t="s">
        <v>135</v>
      </c>
      <c r="B14" s="186">
        <f>SUM(B7:B13)</f>
      </c>
      <c r="C14" s="186">
        <f>SUM(C7:C13)</f>
      </c>
      <c r="D14" s="63"/>
    </row>
    <row r="15" spans="1:4">
      <c r="A15" s="44"/>
      <c r="B15" s="186"/>
      <c r="C15" s="359"/>
      <c r="D15" s="113"/>
    </row>
    <row r="16" spans="1:4">
      <c r="A16" s="43" t="s">
        <v>142</v>
      </c>
      <c r="B16" s="43"/>
      <c r="C16" s="360"/>
      <c r="D16" s="74"/>
    </row>
    <row r="17" spans="1:4">
      <c r="A17" s="44"/>
      <c r="B17" s="44"/>
      <c r="C17" s="361"/>
      <c r="D17" s="74"/>
    </row>
    <row r="18" spans="1:4">
      <c r="A18" s="185" t="s">
        <v>312</v>
      </c>
      <c r="B18" s="187" t="str">
        <f>B5</f>
      </c>
      <c r="C18" s="338" t="str">
        <f t="shared" ref="C18" si="0">C5</f>
      </c>
      <c r="D18" s="338"/>
    </row>
    <row r="19" spans="1:4">
      <c r="A19" s="44"/>
      <c r="B19" s="44"/>
      <c r="C19" s="184"/>
      <c r="D19" s="64"/>
    </row>
    <row r="20" spans="1:4">
      <c r="A20" s="45" t="s">
        <v>313</v>
      </c>
      <c r="B20" s="357">
        <f>+C27</f>
      </c>
      <c r="C20" s="357">
        <v>171.53299999999999</v>
      </c>
      <c r="D20" s="63"/>
    </row>
    <row r="21" spans="1:4">
      <c r="A21" s="45" t="s">
        <v>314</v>
      </c>
      <c r="B21" s="357">
        <v>4.1204000000000001</v>
      </c>
      <c r="C21" s="357">
        <v>3.376649</v>
      </c>
      <c r="D21" s="63"/>
    </row>
    <row r="22" spans="1:4">
      <c r="A22" s="45" t="s">
        <v>315</v>
      </c>
      <c r="B22" s="357">
        <v>31.47141621638184</v>
      </c>
      <c r="C22" s="357">
        <v>29.930213738910656</v>
      </c>
      <c r="D22" s="63"/>
    </row>
    <row r="23" spans="1:4">
      <c r="A23" s="45" t="s">
        <v>316</v>
      </c>
      <c r="B23" s="357">
        <v>-0.94821077221689609</v>
      </c>
      <c r="C23" s="357">
        <v>-5.9870383207916751</v>
      </c>
      <c r="D23" s="63"/>
    </row>
    <row r="24" spans="1:4">
      <c r="A24" s="45" t="s">
        <v>317</v>
      </c>
      <c r="B24" s="357">
        <v>-35.063422772953949</v>
      </c>
      <c r="C24" s="357">
        <v>-34.677343775568339</v>
      </c>
      <c r="D24" s="63"/>
    </row>
    <row r="25" spans="1:4">
      <c r="A25" s="45" t="s">
        <v>318</v>
      </c>
      <c r="B25" s="357">
        <v>0</v>
      </c>
      <c r="C25" s="357">
        <v>0.13280999999998974</v>
      </c>
      <c r="D25" s="63"/>
    </row>
    <row r="26" spans="1:4">
      <c r="A26" s="46" t="s">
        <v>319</v>
      </c>
      <c r="B26" s="358">
        <v>-0.18696992572091112</v>
      </c>
      <c r="C26" s="358">
        <v>-2.1829786073295363</v>
      </c>
      <c r="D26" s="63"/>
    </row>
    <row r="27" spans="1:4">
      <c r="A27" s="44" t="s">
        <v>320</v>
      </c>
      <c r="B27" s="186">
        <f>SUM(B20:B26)</f>
      </c>
      <c r="C27" s="186">
        <f>SUM(C20:C26)</f>
      </c>
      <c r="D27" s="63"/>
    </row>
    <row r="28" spans="1:4">
      <c r="B28" s="217"/>
      <c r="C28" s="362"/>
      <c r="D28" s="113"/>
    </row>
    <row r="29" spans="1:4">
      <c r="C29" s="360"/>
      <c r="D29" s="74"/>
    </row>
    <row r="30" spans="1:4">
      <c r="A30" s="43" t="s">
        <v>131</v>
      </c>
      <c r="B30" s="43"/>
      <c r="C30" s="184"/>
      <c r="D30" s="74"/>
    </row>
    <row r="31" spans="1:4">
      <c r="A31" s="44"/>
      <c r="B31" s="44"/>
      <c r="C31" s="361"/>
      <c r="D31" s="74"/>
    </row>
    <row r="32" spans="1:4">
      <c r="A32" s="185" t="s">
        <v>321</v>
      </c>
      <c r="B32" s="187" t="str">
        <f>B5</f>
      </c>
      <c r="C32" s="187" t="str">
        <f t="shared" ref="C32" si="1">C5</f>
      </c>
      <c r="D32" s="71"/>
    </row>
    <row r="33" spans="1:4">
      <c r="A33" s="44"/>
      <c r="B33" s="60"/>
      <c r="C33" s="184"/>
      <c r="D33" s="64"/>
    </row>
    <row r="34" spans="1:4">
      <c r="A34" s="45" t="s">
        <v>136</v>
      </c>
      <c r="B34" s="304" t="s">
        <v>255</v>
      </c>
      <c r="C34" s="477" t="s">
        <v>322</v>
      </c>
      <c r="D34" s="63"/>
    </row>
    <row r="35" spans="1:4">
      <c r="A35" s="46" t="s">
        <v>137</v>
      </c>
      <c r="B35" s="346">
        <v>6.3239999999999998</v>
      </c>
      <c r="C35" s="346">
        <v>3.3639999999999999</v>
      </c>
      <c r="D35" s="63"/>
    </row>
    <row r="36" spans="1:4">
      <c r="A36" s="44" t="s">
        <v>88</v>
      </c>
      <c r="B36" s="184">
        <f>SUM(B34:B35)</f>
      </c>
      <c r="C36" s="184">
        <f>SUM(C34:C35)</f>
      </c>
      <c r="D36" s="63"/>
    </row>
    <row r="37" spans="1:4">
      <c r="C37" s="74"/>
      <c r="D37" s="74"/>
    </row>
    <row r="38" spans="1:4" s="112" customFormat="1" ht="25.5">
      <c r="A38" s="117" t="s">
        <v>155</v>
      </c>
      <c r="B38" s="117"/>
      <c r="C38" s="107"/>
      <c r="D38" s="107"/>
    </row>
  </sheetData>
  <phoneticPr fontId="6"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workbookViewId="0"/>
  </sheetViews>
  <sheetFormatPr defaultRowHeight="12.75"/>
  <cols>
    <col min="1" max="1" width="29.5703125" style="450" customWidth="1"/>
    <col min="2" max="2" width="12" style="450" customWidth="1"/>
    <col min="3" max="3" width="10.7109375" style="450" customWidth="1"/>
    <col min="4" max="4" width="11.7109375" style="450" customWidth="1"/>
    <col min="5" max="6" width="11.5703125" style="451" customWidth="1"/>
    <col min="7" max="7" width="12.85546875" style="451" customWidth="1"/>
    <col min="8" max="8" width="10.7109375" style="451" customWidth="1"/>
    <col min="9" max="9" width="11.7109375" style="450" customWidth="1"/>
    <col min="10" max="10" width="9.140625" style="452"/>
    <col min="11" max="16384" width="9.140625" style="450"/>
  </cols>
  <sheetData>
    <row r="1" spans="1:11">
      <c r="A1" s="44" t="s">
        <v>323</v>
      </c>
    </row>
    <row r="2" spans="1:11">
      <c r="A2" s="42"/>
      <c r="D2" s="93"/>
    </row>
    <row r="3" spans="1:11">
      <c r="A3" s="43" t="s">
        <v>200</v>
      </c>
      <c r="E3" s="145"/>
    </row>
    <row r="4" spans="1:11">
      <c r="A4" s="451"/>
      <c r="B4" s="451"/>
      <c r="C4" s="451"/>
      <c r="D4" s="451"/>
      <c r="I4" s="451"/>
      <c r="J4" s="453"/>
    </row>
    <row r="5" spans="1:11" ht="76.5" customHeight="1">
      <c r="A5" s="404" t="s">
        <v>302</v>
      </c>
      <c r="B5" s="258" t="s">
        <v>201</v>
      </c>
      <c r="C5" s="258" t="s">
        <v>202</v>
      </c>
      <c r="D5" s="258" t="s">
        <v>191</v>
      </c>
      <c r="E5" s="258" t="s">
        <v>203</v>
      </c>
      <c r="F5" s="258" t="s">
        <v>204</v>
      </c>
      <c r="G5" s="258" t="s">
        <v>205</v>
      </c>
      <c r="H5" s="258" t="s">
        <v>206</v>
      </c>
      <c r="I5" s="259" t="s">
        <v>256</v>
      </c>
      <c r="J5" s="260"/>
      <c r="K5" s="260"/>
    </row>
    <row r="6" spans="1:11">
      <c r="A6" s="261"/>
      <c r="B6" s="403"/>
      <c r="C6" s="403"/>
      <c r="D6" s="403"/>
      <c r="E6" s="403"/>
      <c r="F6" s="403"/>
      <c r="G6" s="261"/>
      <c r="H6" s="403"/>
      <c r="I6" s="262"/>
      <c r="J6" s="454"/>
      <c r="K6" s="455"/>
    </row>
    <row r="7" spans="1:11">
      <c r="A7" s="456" t="s">
        <v>207</v>
      </c>
      <c r="B7" s="457"/>
      <c r="C7" s="111"/>
      <c r="D7" s="111"/>
      <c r="E7" s="111"/>
      <c r="F7" s="111"/>
      <c r="G7" s="458"/>
      <c r="H7" s="111"/>
      <c r="I7" s="76"/>
      <c r="J7" s="453"/>
    </row>
    <row r="8" spans="1:11">
      <c r="A8" s="76" t="s">
        <v>31</v>
      </c>
      <c r="B8" s="111"/>
      <c r="C8" s="111"/>
      <c r="D8" s="111">
        <v>0.57370500000000002</v>
      </c>
      <c r="E8" s="111"/>
      <c r="F8" s="111"/>
      <c r="G8" s="111">
        <f>SUM(B8:F8)</f>
      </c>
      <c r="H8" s="111"/>
      <c r="I8" s="263">
        <v>3</v>
      </c>
      <c r="J8" s="453"/>
      <c r="K8" s="61"/>
    </row>
    <row r="9" spans="1:11">
      <c r="A9" s="76" t="s">
        <v>208</v>
      </c>
      <c r="B9" s="111"/>
      <c r="C9" s="111">
        <f>2.078576</f>
      </c>
      <c r="D9" s="111"/>
      <c r="E9" s="111"/>
      <c r="F9" s="111"/>
      <c r="G9" s="111">
        <f t="shared" ref="G9:G16" si="0">SUM(B9:F9)</f>
      </c>
      <c r="H9" s="111">
        <f>G9+2.95379578-2.955705</f>
      </c>
      <c r="I9" s="459">
        <v>2</v>
      </c>
      <c r="J9" s="453"/>
    </row>
    <row r="10" spans="1:11">
      <c r="A10" s="76" t="s">
        <v>34</v>
      </c>
      <c r="B10" s="460"/>
      <c r="C10" s="111">
        <v>1.8021769999999999</v>
      </c>
      <c r="D10" s="111"/>
      <c r="E10" s="111"/>
      <c r="F10" s="111"/>
      <c r="G10" s="111">
        <f t="shared" si="0"/>
        <v>1.8021769999999999</v>
      </c>
      <c r="H10" s="111"/>
      <c r="I10" s="263"/>
      <c r="J10" s="461"/>
    </row>
    <row r="11" spans="1:11">
      <c r="A11" s="76"/>
      <c r="B11" s="111"/>
      <c r="C11" s="111"/>
      <c r="D11" s="111"/>
      <c r="E11" s="111"/>
      <c r="F11" s="111"/>
      <c r="G11" s="111"/>
      <c r="H11" s="111"/>
      <c r="I11" s="263"/>
      <c r="J11" s="453"/>
    </row>
    <row r="12" spans="1:11">
      <c r="A12" s="261" t="s">
        <v>209</v>
      </c>
      <c r="B12" s="111"/>
      <c r="C12" s="111"/>
      <c r="D12" s="111"/>
      <c r="E12" s="111"/>
      <c r="F12" s="111"/>
      <c r="G12" s="111"/>
      <c r="H12" s="111"/>
      <c r="I12" s="263"/>
      <c r="J12" s="453"/>
    </row>
    <row r="13" spans="1:11">
      <c r="A13" s="76" t="s">
        <v>324</v>
      </c>
      <c r="B13" s="111"/>
      <c r="C13" s="111"/>
      <c r="D13" s="111">
        <f>5.015135</f>
      </c>
      <c r="E13" s="111"/>
      <c r="F13" s="111"/>
      <c r="G13" s="111">
        <f t="shared" si="0"/>
        <v>5.0151349999999999</v>
      </c>
      <c r="H13" s="111"/>
      <c r="I13" s="459">
        <v>2</v>
      </c>
      <c r="J13" s="453"/>
    </row>
    <row r="14" spans="1:11">
      <c r="A14" s="462" t="s">
        <v>38</v>
      </c>
      <c r="B14" s="111"/>
      <c r="C14" s="111">
        <f>76.970085+0.335729+0.378229+1.096031</f>
      </c>
      <c r="D14" s="76"/>
      <c r="E14" s="111"/>
      <c r="F14" s="111"/>
      <c r="G14" s="111">
        <f t="shared" si="0"/>
        <v>78.780073999999999</v>
      </c>
      <c r="H14" s="111">
        <f>+G14</f>
      </c>
      <c r="I14" s="263"/>
      <c r="K14" s="463"/>
    </row>
    <row r="15" spans="1:11">
      <c r="A15" s="462" t="s">
        <v>150</v>
      </c>
      <c r="B15" s="111"/>
      <c r="C15" s="111"/>
      <c r="D15" s="111"/>
      <c r="E15" s="111"/>
      <c r="F15" s="111">
        <v>0</v>
      </c>
      <c r="G15" s="111">
        <f t="shared" si="0"/>
        <v>0</v>
      </c>
      <c r="H15" s="111"/>
      <c r="I15" s="263"/>
      <c r="K15" s="463"/>
    </row>
    <row r="16" spans="1:11">
      <c r="A16" s="119" t="s">
        <v>325</v>
      </c>
      <c r="B16" s="224"/>
      <c r="C16" s="224">
        <v>49.027799999999999</v>
      </c>
      <c r="D16" s="224"/>
      <c r="E16" s="224"/>
      <c r="F16" s="224"/>
      <c r="G16" s="224">
        <f t="shared" si="0"/>
        <v>49.027799999999999</v>
      </c>
      <c r="H16" s="224">
        <f>+G16</f>
      </c>
      <c r="I16" s="263"/>
      <c r="J16" s="263"/>
    </row>
    <row r="17" spans="1:10">
      <c r="A17" s="76" t="s">
        <v>210</v>
      </c>
      <c r="B17" s="111"/>
      <c r="C17" s="111">
        <f>SUM(C8:C16)</f>
      </c>
      <c r="D17" s="111">
        <f>SUM(D8:D16)</f>
      </c>
      <c r="E17" s="111"/>
      <c r="F17" s="111">
        <v>0</v>
      </c>
      <c r="G17" s="111">
        <f>SUM(G8:G16)</f>
      </c>
      <c r="H17" s="111">
        <f>SUM(H8:H16)</f>
      </c>
      <c r="I17" s="263"/>
      <c r="J17" s="453"/>
    </row>
    <row r="18" spans="1:10">
      <c r="A18" s="76"/>
      <c r="B18" s="111"/>
      <c r="C18" s="111"/>
      <c r="D18" s="111"/>
      <c r="E18" s="111"/>
      <c r="F18" s="111"/>
      <c r="G18" s="111"/>
      <c r="H18" s="111"/>
      <c r="I18" s="263"/>
      <c r="J18" s="453"/>
    </row>
    <row r="19" spans="1:10">
      <c r="A19" s="456" t="s">
        <v>211</v>
      </c>
      <c r="B19" s="457"/>
      <c r="C19" s="457"/>
      <c r="D19" s="111"/>
      <c r="E19" s="111"/>
      <c r="F19" s="111"/>
      <c r="G19" s="458"/>
      <c r="H19" s="111"/>
      <c r="I19" s="459"/>
      <c r="J19" s="453"/>
    </row>
    <row r="20" spans="1:10">
      <c r="A20" s="462" t="s">
        <v>173</v>
      </c>
      <c r="B20" s="111"/>
      <c r="C20" s="111"/>
      <c r="D20" s="111"/>
      <c r="E20" s="111">
        <v>60.981917000000003</v>
      </c>
      <c r="F20" s="460"/>
      <c r="G20" s="111">
        <f t="shared" ref="G20:G21" si="1">SUM(B20:F20)</f>
      </c>
      <c r="H20" s="111">
        <f>G20+65.96365883-65.84283595</f>
      </c>
      <c r="I20" s="459">
        <v>2</v>
      </c>
      <c r="J20" s="453"/>
    </row>
    <row r="21" spans="1:10">
      <c r="A21" s="462" t="s">
        <v>326</v>
      </c>
      <c r="B21" s="111"/>
      <c r="C21" s="111"/>
      <c r="D21" s="111"/>
      <c r="E21" s="111">
        <v>0.1</v>
      </c>
      <c r="F21" s="111"/>
      <c r="G21" s="111">
        <f t="shared" si="1"/>
        <v>0.1</v>
      </c>
      <c r="H21" s="111"/>
      <c r="I21" s="263"/>
      <c r="J21" s="453"/>
    </row>
    <row r="22" spans="1:10">
      <c r="A22" s="76"/>
      <c r="B22" s="111"/>
      <c r="C22" s="111"/>
      <c r="D22" s="111"/>
      <c r="E22" s="111"/>
      <c r="F22" s="111"/>
      <c r="G22" s="111"/>
      <c r="H22" s="111"/>
      <c r="I22" s="263"/>
      <c r="J22" s="453"/>
    </row>
    <row r="23" spans="1:10">
      <c r="A23" s="261" t="s">
        <v>212</v>
      </c>
      <c r="B23" s="111"/>
      <c r="C23" s="111"/>
      <c r="D23" s="111"/>
      <c r="E23" s="111"/>
      <c r="F23" s="111"/>
      <c r="G23" s="111"/>
      <c r="H23" s="111"/>
      <c r="I23" s="263"/>
      <c r="J23" s="453"/>
    </row>
    <row r="24" spans="1:10">
      <c r="A24" s="462" t="s">
        <v>327</v>
      </c>
      <c r="B24" s="111"/>
      <c r="C24" s="111"/>
      <c r="D24" s="111"/>
      <c r="E24" s="111">
        <v>34.862625999999999</v>
      </c>
      <c r="F24" s="460"/>
      <c r="G24" s="111">
        <v>34.862625999999999</v>
      </c>
      <c r="H24" s="111">
        <v>34.862625999999999</v>
      </c>
      <c r="I24" s="263"/>
      <c r="J24" s="453"/>
    </row>
    <row r="25" spans="1:10">
      <c r="A25" s="462" t="s">
        <v>57</v>
      </c>
      <c r="B25" s="111"/>
      <c r="C25" s="111"/>
      <c r="D25" s="111"/>
      <c r="E25" s="111">
        <v>57.592011999999997</v>
      </c>
      <c r="F25" s="111"/>
      <c r="G25" s="111">
        <v>57.592011999999997</v>
      </c>
      <c r="H25" s="111">
        <v>57.592011999999997</v>
      </c>
      <c r="I25" s="263"/>
      <c r="J25" s="453"/>
    </row>
    <row r="26" spans="1:10">
      <c r="A26" s="464" t="s">
        <v>151</v>
      </c>
      <c r="B26" s="224"/>
      <c r="C26" s="224"/>
      <c r="D26" s="224"/>
      <c r="E26" s="224"/>
      <c r="F26" s="224">
        <v>1.060446</v>
      </c>
      <c r="G26" s="224">
        <v>1.060446</v>
      </c>
      <c r="H26" s="224"/>
      <c r="I26" s="263">
        <v>2</v>
      </c>
      <c r="J26" s="453"/>
    </row>
    <row r="27" spans="1:10">
      <c r="A27" s="76" t="s">
        <v>213</v>
      </c>
      <c r="B27" s="111"/>
      <c r="C27" s="111"/>
      <c r="D27" s="111"/>
      <c r="E27" s="111">
        <v>153.53655500000002</v>
      </c>
      <c r="F27" s="111">
        <v>1.060446</v>
      </c>
      <c r="G27" s="111">
        <v>154.59700100000003</v>
      </c>
      <c r="H27" s="111">
        <v>153.55737787999999</v>
      </c>
      <c r="I27" s="140"/>
      <c r="J27" s="264"/>
    </row>
    <row r="28" spans="1:10" s="451" customFormat="1">
      <c r="A28" s="76"/>
      <c r="B28" s="449"/>
      <c r="C28" s="449"/>
      <c r="D28" s="449"/>
      <c r="E28" s="449"/>
      <c r="F28" s="449"/>
      <c r="G28" s="449"/>
      <c r="H28" s="449"/>
      <c r="I28" s="76"/>
      <c r="J28" s="453"/>
    </row>
    <row r="29" spans="1:10" s="451" customFormat="1">
      <c r="J29" s="453"/>
    </row>
    <row r="31" spans="1:10">
      <c r="A31" s="402"/>
    </row>
    <row r="32" spans="1:10" ht="76.5">
      <c r="A32" s="404" t="s">
        <v>303</v>
      </c>
      <c r="B32" s="258" t="s">
        <v>328</v>
      </c>
      <c r="C32" s="258" t="s">
        <v>329</v>
      </c>
      <c r="D32" s="258" t="s">
        <v>330</v>
      </c>
      <c r="E32" s="258" t="s">
        <v>331</v>
      </c>
      <c r="F32" s="258" t="s">
        <v>332</v>
      </c>
      <c r="G32" s="258" t="s">
        <v>333</v>
      </c>
      <c r="H32" s="258" t="s">
        <v>334</v>
      </c>
      <c r="I32" s="259" t="s">
        <v>335</v>
      </c>
    </row>
    <row r="33" spans="1:9">
      <c r="A33" s="261"/>
      <c r="B33" s="403"/>
      <c r="C33" s="403"/>
      <c r="D33" s="403"/>
      <c r="E33" s="403"/>
      <c r="F33" s="403"/>
      <c r="G33" s="261"/>
      <c r="H33" s="403"/>
      <c r="I33" s="262"/>
    </row>
    <row r="34" spans="1:9">
      <c r="A34" s="456" t="s">
        <v>336</v>
      </c>
      <c r="B34" s="465"/>
      <c r="C34" s="76"/>
      <c r="D34" s="76"/>
      <c r="E34" s="76"/>
      <c r="F34" s="76"/>
      <c r="G34" s="456"/>
      <c r="H34" s="76"/>
      <c r="I34" s="76"/>
    </row>
    <row r="35" spans="1:9">
      <c r="A35" s="76" t="s">
        <v>337</v>
      </c>
      <c r="B35" s="111"/>
      <c r="C35" s="111"/>
      <c r="D35" s="111">
        <v>0.596553</v>
      </c>
      <c r="E35" s="111"/>
      <c r="F35" s="111"/>
      <c r="G35" s="111">
        <v>0.596553</v>
      </c>
      <c r="H35" s="111"/>
      <c r="I35" s="263">
        <v>3</v>
      </c>
    </row>
    <row r="36" spans="1:9">
      <c r="A36" s="76" t="s">
        <v>338</v>
      </c>
      <c r="B36" s="111"/>
      <c r="C36" s="111">
        <v>3.173</v>
      </c>
      <c r="D36" s="111"/>
      <c r="E36" s="111"/>
      <c r="F36" s="111"/>
      <c r="G36" s="111">
        <v>3.173</v>
      </c>
      <c r="H36" s="111">
        <v>3.1757740000000001</v>
      </c>
      <c r="I36" s="459">
        <v>2</v>
      </c>
    </row>
    <row r="37" spans="1:9">
      <c r="A37" s="76" t="s">
        <v>339</v>
      </c>
      <c r="B37" s="460"/>
      <c r="C37" s="111">
        <v>2.306</v>
      </c>
      <c r="D37" s="111"/>
      <c r="E37" s="111"/>
      <c r="F37" s="111"/>
      <c r="G37" s="111">
        <v>2.306</v>
      </c>
      <c r="H37" s="111"/>
      <c r="I37" s="263"/>
    </row>
    <row r="38" spans="1:9">
      <c r="A38" s="76"/>
      <c r="B38" s="111"/>
      <c r="C38" s="111"/>
      <c r="D38" s="111"/>
      <c r="E38" s="111"/>
      <c r="F38" s="111"/>
      <c r="G38" s="111"/>
      <c r="H38" s="111"/>
      <c r="I38" s="263"/>
    </row>
    <row r="39" spans="1:9">
      <c r="A39" s="261" t="s">
        <v>340</v>
      </c>
      <c r="B39" s="111"/>
      <c r="C39" s="111"/>
      <c r="D39" s="111"/>
      <c r="E39" s="111"/>
      <c r="F39" s="111"/>
      <c r="G39" s="111"/>
      <c r="H39" s="111"/>
      <c r="I39" s="263"/>
    </row>
    <row r="40" spans="1:9">
      <c r="A40" s="76" t="s">
        <v>341</v>
      </c>
      <c r="B40" s="111"/>
      <c r="C40" s="111"/>
      <c r="D40" s="111">
        <v>4</v>
      </c>
      <c r="E40" s="111"/>
      <c r="F40" s="111"/>
      <c r="G40" s="111">
        <v>4</v>
      </c>
      <c r="H40" s="111"/>
      <c r="I40" s="263">
        <v>2</v>
      </c>
    </row>
    <row r="41" spans="1:9">
      <c r="A41" s="462" t="s">
        <v>342</v>
      </c>
      <c r="B41" s="111"/>
      <c r="C41" s="111">
        <v>93.121499999999997</v>
      </c>
      <c r="D41" s="111"/>
      <c r="E41" s="111"/>
      <c r="F41" s="111"/>
      <c r="G41" s="111">
        <v>93.121499999999997</v>
      </c>
      <c r="H41" s="111"/>
      <c r="I41" s="263"/>
    </row>
    <row r="42" spans="1:9">
      <c r="A42" s="462" t="s">
        <v>343</v>
      </c>
      <c r="B42" s="111">
        <v>9.2999999999999999E-2</v>
      </c>
      <c r="C42" s="111"/>
      <c r="D42" s="111"/>
      <c r="E42" s="111"/>
      <c r="F42" s="111"/>
      <c r="G42" s="111">
        <v>9.2999999999999999E-2</v>
      </c>
      <c r="H42" s="111"/>
      <c r="I42" s="263"/>
    </row>
    <row r="43" spans="1:9">
      <c r="A43" s="119" t="s">
        <v>344</v>
      </c>
      <c r="B43" s="224"/>
      <c r="C43" s="224">
        <v>33.982999999999997</v>
      </c>
      <c r="D43" s="224"/>
      <c r="E43" s="224"/>
      <c r="F43" s="224"/>
      <c r="G43" s="224">
        <v>33.982999999999997</v>
      </c>
      <c r="H43" s="224"/>
      <c r="I43" s="263"/>
    </row>
    <row r="44" spans="1:9">
      <c r="A44" s="76" t="s">
        <v>345</v>
      </c>
      <c r="B44" s="111">
        <v>9.2999999999999999E-2</v>
      </c>
      <c r="C44" s="111">
        <v>132.58349999999999</v>
      </c>
      <c r="D44" s="111">
        <v>4.5965530000000001</v>
      </c>
      <c r="E44" s="111"/>
      <c r="F44" s="111"/>
      <c r="G44" s="111">
        <v>137.273053</v>
      </c>
      <c r="H44" s="111">
        <v>3.1757740000000001</v>
      </c>
      <c r="I44" s="263"/>
    </row>
    <row r="45" spans="1:9">
      <c r="A45" s="76"/>
      <c r="B45" s="111"/>
      <c r="C45" s="111"/>
      <c r="D45" s="111"/>
      <c r="E45" s="111"/>
      <c r="F45" s="111"/>
      <c r="G45" s="111"/>
      <c r="H45" s="111"/>
      <c r="I45" s="263"/>
    </row>
    <row r="46" spans="1:9">
      <c r="A46" s="456" t="s">
        <v>346</v>
      </c>
      <c r="B46" s="457"/>
      <c r="C46" s="457"/>
      <c r="D46" s="111"/>
      <c r="E46" s="111"/>
      <c r="F46" s="111"/>
      <c r="G46" s="458"/>
      <c r="H46" s="111"/>
      <c r="I46" s="459"/>
    </row>
    <row r="47" spans="1:9">
      <c r="A47" s="462" t="s">
        <v>347</v>
      </c>
      <c r="B47" s="111"/>
      <c r="C47" s="111"/>
      <c r="D47" s="111"/>
      <c r="E47" s="111">
        <v>71.239000000000004</v>
      </c>
      <c r="F47" s="460"/>
      <c r="G47" s="111">
        <v>71.239000000000004</v>
      </c>
      <c r="H47" s="111">
        <v>71.589333000000011</v>
      </c>
      <c r="I47" s="459">
        <v>2</v>
      </c>
    </row>
    <row r="48" spans="1:9">
      <c r="A48" s="462" t="s">
        <v>348</v>
      </c>
      <c r="B48" s="111"/>
      <c r="C48" s="111"/>
      <c r="D48" s="111"/>
      <c r="E48" s="111">
        <v>6.0000000000000001E-3</v>
      </c>
      <c r="F48" s="111"/>
      <c r="G48" s="111">
        <v>6.0000000000000001E-3</v>
      </c>
      <c r="H48" s="111"/>
      <c r="I48" s="263"/>
    </row>
    <row r="49" spans="1:9">
      <c r="A49" s="76"/>
      <c r="B49" s="111"/>
      <c r="C49" s="111"/>
      <c r="D49" s="111"/>
      <c r="E49" s="111"/>
      <c r="F49" s="111"/>
      <c r="G49" s="111"/>
      <c r="H49" s="111"/>
      <c r="I49" s="263"/>
    </row>
    <row r="50" spans="1:9">
      <c r="A50" s="261" t="s">
        <v>349</v>
      </c>
      <c r="B50" s="111"/>
      <c r="C50" s="111"/>
      <c r="D50" s="111"/>
      <c r="E50" s="111"/>
      <c r="F50" s="111"/>
      <c r="G50" s="111"/>
      <c r="H50" s="111"/>
      <c r="I50" s="263"/>
    </row>
    <row r="51" spans="1:9">
      <c r="A51" s="462" t="s">
        <v>350</v>
      </c>
      <c r="B51" s="111"/>
      <c r="C51" s="111"/>
      <c r="D51" s="111"/>
      <c r="E51" s="111">
        <v>24.795000000000002</v>
      </c>
      <c r="F51" s="460"/>
      <c r="G51" s="111">
        <v>24.795000000000002</v>
      </c>
      <c r="H51" s="111"/>
      <c r="I51" s="263"/>
    </row>
    <row r="52" spans="1:9">
      <c r="A52" s="462" t="s">
        <v>351</v>
      </c>
      <c r="B52" s="111"/>
      <c r="C52" s="111"/>
      <c r="D52" s="111"/>
      <c r="E52" s="111">
        <v>57.698000000000008</v>
      </c>
      <c r="F52" s="111"/>
      <c r="G52" s="111">
        <v>57.698000000000008</v>
      </c>
      <c r="H52" s="111"/>
      <c r="I52" s="263"/>
    </row>
    <row r="53" spans="1:9">
      <c r="A53" s="464" t="s">
        <v>352</v>
      </c>
      <c r="B53" s="224">
        <v>0.1</v>
      </c>
      <c r="C53" s="224"/>
      <c r="D53" s="224"/>
      <c r="E53" s="224"/>
      <c r="F53" s="224">
        <v>1.2</v>
      </c>
      <c r="G53" s="224">
        <v>1.3</v>
      </c>
      <c r="H53" s="224"/>
      <c r="I53" s="263">
        <v>2</v>
      </c>
    </row>
    <row r="54" spans="1:9">
      <c r="A54" s="76" t="s">
        <v>353</v>
      </c>
      <c r="B54" s="111">
        <v>0.1</v>
      </c>
      <c r="C54" s="111"/>
      <c r="D54" s="111"/>
      <c r="E54" s="111">
        <v>153.738</v>
      </c>
      <c r="F54" s="111">
        <v>1.2</v>
      </c>
      <c r="G54" s="111">
        <v>155.03800000000001</v>
      </c>
      <c r="H54" s="111">
        <v>71.589333000000011</v>
      </c>
      <c r="I54" s="76"/>
    </row>
    <row r="55" spans="1:9">
      <c r="A55" s="76"/>
      <c r="B55" s="76"/>
      <c r="C55" s="76"/>
      <c r="D55" s="76"/>
      <c r="E55" s="107"/>
      <c r="F55" s="107"/>
      <c r="G55" s="107"/>
      <c r="H55" s="107"/>
      <c r="I55" s="76"/>
    </row>
    <row r="56" spans="1:9">
      <c r="A56" s="61"/>
      <c r="B56" s="61"/>
      <c r="C56" s="61"/>
      <c r="D56" s="61"/>
      <c r="E56" s="76"/>
      <c r="F56" s="76"/>
      <c r="G56" s="76"/>
      <c r="H56" s="76"/>
    </row>
    <row r="57" spans="1:9">
      <c r="A57" s="61"/>
      <c r="B57" s="61"/>
      <c r="C57" s="61"/>
      <c r="D57" s="61"/>
      <c r="E57" s="76"/>
      <c r="F57" s="76"/>
      <c r="G57" s="76"/>
      <c r="H57" s="76"/>
    </row>
  </sheetData>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3">
    <pageSetUpPr fitToPage="1"/>
  </sheetPr>
  <dimension ref="A1:E72"/>
  <sheetViews>
    <sheetView tabSelected="1" zoomScaleNormal="100" workbookViewId="0"/>
  </sheetViews>
  <sheetFormatPr defaultRowHeight="12.75"/>
  <cols>
    <col min="1" max="1" width="68.5703125" style="266" customWidth="1"/>
    <col min="2" max="2" width="11.42578125" style="265" customWidth="1"/>
    <col min="3" max="3" width="11.140625" style="266" customWidth="1"/>
    <col min="4" max="4" width="9.140625" style="265"/>
    <col min="5" max="5" width="15.85546875" style="266" customWidth="1"/>
    <col min="6" max="16384" width="9.140625" style="266"/>
  </cols>
  <sheetData>
    <row r="1" spans="1:4">
      <c r="A1" s="42" t="s">
        <v>354</v>
      </c>
      <c r="B1" s="466"/>
      <c r="C1" s="42"/>
    </row>
    <row r="2" spans="1:4">
      <c r="B2" s="93"/>
      <c r="C2" s="93"/>
    </row>
    <row r="3" spans="1:4">
      <c r="A3" s="266" t="s">
        <v>115</v>
      </c>
      <c r="B3" s="467"/>
    </row>
    <row r="4" spans="1:4">
      <c r="C4" s="424"/>
    </row>
    <row r="5" spans="1:4">
      <c r="A5" s="267" t="s">
        <v>355</v>
      </c>
      <c r="B5" s="468" t="s">
        <v>298</v>
      </c>
      <c r="C5" s="425" t="s">
        <v>276</v>
      </c>
      <c r="D5" s="276"/>
    </row>
    <row r="6" spans="1:4">
      <c r="D6" s="268"/>
    </row>
    <row r="7" spans="1:4">
      <c r="A7" s="272" t="s">
        <v>146</v>
      </c>
      <c r="B7" s="270"/>
      <c r="C7" s="272"/>
      <c r="D7" s="269"/>
    </row>
    <row r="8" spans="1:4">
      <c r="A8" s="270" t="s">
        <v>176</v>
      </c>
      <c r="B8" s="469">
        <v>0.35867100000000002</v>
      </c>
      <c r="C8" s="274">
        <v>0.158</v>
      </c>
      <c r="D8" s="271"/>
    </row>
    <row r="9" spans="1:4">
      <c r="A9" s="272" t="s">
        <v>116</v>
      </c>
      <c r="B9" s="469">
        <v>1.1216090000000001</v>
      </c>
      <c r="C9" s="274">
        <v>0.54400000000000004</v>
      </c>
      <c r="D9" s="271"/>
    </row>
    <row r="10" spans="1:4">
      <c r="A10" s="272" t="s">
        <v>117</v>
      </c>
      <c r="B10" s="469">
        <f>0.07980392+0.00122483+0.00348733+0.01285242+0.0201002+0.00636326+0.046707+0.00221686+0.01111553</f>
      </c>
      <c r="C10" s="274">
        <v>0.17199999999999999</v>
      </c>
      <c r="D10" s="269"/>
    </row>
    <row r="11" spans="1:4">
      <c r="A11" s="273"/>
      <c r="B11" s="469"/>
      <c r="C11" s="274"/>
      <c r="D11" s="269"/>
    </row>
    <row r="12" spans="1:4">
      <c r="A12" s="266" t="s">
        <v>118</v>
      </c>
      <c r="B12" s="469">
        <v>8.5910259700000005</v>
      </c>
      <c r="C12" s="274">
        <v>8.3840000000000003</v>
      </c>
      <c r="D12" s="271"/>
    </row>
    <row r="14" spans="1:4">
      <c r="A14" s="266" t="s">
        <v>140</v>
      </c>
    </row>
    <row r="18" spans="1:4">
      <c r="A18" s="266" t="s">
        <v>119</v>
      </c>
    </row>
    <row r="20" spans="1:4">
      <c r="A20" s="267" t="s">
        <v>356</v>
      </c>
      <c r="B20" s="425" t="str">
        <f>B5</f>
      </c>
      <c r="C20" s="425" t="str">
        <f t="shared" ref="C20" si="0">C5</f>
      </c>
      <c r="D20" s="276"/>
    </row>
    <row r="21" spans="1:4">
      <c r="A21" s="275"/>
      <c r="B21" s="282"/>
      <c r="C21" s="275"/>
      <c r="D21" s="276"/>
    </row>
    <row r="22" spans="1:4">
      <c r="A22" s="266" t="s">
        <v>120</v>
      </c>
      <c r="B22" s="274">
        <v>6.2869999999999999</v>
      </c>
      <c r="C22" s="274">
        <v>2.9279999999999999</v>
      </c>
      <c r="D22" s="271"/>
    </row>
    <row r="23" spans="1:4">
      <c r="A23" s="266" t="s">
        <v>121</v>
      </c>
      <c r="B23" s="274">
        <v>13.14</v>
      </c>
      <c r="C23" s="274">
        <v>2.7749999999999999</v>
      </c>
      <c r="D23" s="271"/>
    </row>
    <row r="24" spans="1:4">
      <c r="A24" s="277" t="s">
        <v>122</v>
      </c>
      <c r="B24" s="278">
        <v>1.575</v>
      </c>
      <c r="C24" s="278">
        <v>2.0059999999999998</v>
      </c>
      <c r="D24" s="271"/>
    </row>
    <row r="25" spans="1:4">
      <c r="A25" s="266" t="s">
        <v>357</v>
      </c>
      <c r="B25" s="279">
        <f>SUM(B22:B24)</f>
      </c>
      <c r="C25" s="279">
        <f>SUM(C22:C24)</f>
      </c>
      <c r="D25" s="271"/>
    </row>
    <row r="28" spans="1:4">
      <c r="A28" s="266" t="s">
        <v>123</v>
      </c>
      <c r="D28" s="266"/>
    </row>
    <row r="30" spans="1:4">
      <c r="A30" s="265" t="s">
        <v>193</v>
      </c>
      <c r="C30" s="265"/>
    </row>
    <row r="31" spans="1:4">
      <c r="A31" s="265"/>
      <c r="C31" s="265"/>
    </row>
    <row r="32" spans="1:4">
      <c r="A32" s="267" t="s">
        <v>358</v>
      </c>
      <c r="B32" s="425" t="str">
        <f>B20</f>
      </c>
      <c r="C32" s="425" t="str">
        <f t="shared" ref="C32" si="1">C20</f>
      </c>
      <c r="D32" s="276"/>
    </row>
    <row r="33" spans="1:5">
      <c r="A33" s="282"/>
      <c r="B33" s="282"/>
      <c r="C33" s="282"/>
      <c r="D33" s="276"/>
    </row>
    <row r="34" spans="1:5">
      <c r="A34" s="265" t="s">
        <v>257</v>
      </c>
      <c r="C34" s="265"/>
      <c r="D34" s="283"/>
    </row>
    <row r="35" spans="1:5">
      <c r="A35" s="265"/>
      <c r="C35" s="265"/>
      <c r="D35" s="283"/>
    </row>
    <row r="36" spans="1:5">
      <c r="A36" s="266" t="s">
        <v>359</v>
      </c>
      <c r="B36" s="469">
        <v>34.084848999999998</v>
      </c>
      <c r="C36" s="274">
        <v>6.351</v>
      </c>
      <c r="D36" s="271"/>
      <c r="E36" s="422"/>
    </row>
    <row r="37" spans="1:5">
      <c r="A37" s="266" t="s">
        <v>360</v>
      </c>
      <c r="B37" s="469">
        <v>4.5449999999999999</v>
      </c>
      <c r="C37" s="274">
        <v>14.173</v>
      </c>
      <c r="D37" s="271"/>
      <c r="E37" s="422"/>
    </row>
    <row r="38" spans="1:5">
      <c r="A38" s="277" t="s">
        <v>124</v>
      </c>
      <c r="B38" s="489">
        <v>0</v>
      </c>
      <c r="C38" s="278">
        <v>0</v>
      </c>
      <c r="D38" s="271"/>
    </row>
    <row r="39" spans="1:5">
      <c r="A39" s="266" t="s">
        <v>361</v>
      </c>
      <c r="B39" s="279">
        <f>SUM(B36:B38)</f>
      </c>
      <c r="C39" s="274">
        <v>20.524000000000001</v>
      </c>
      <c r="D39" s="271"/>
    </row>
    <row r="40" spans="1:5">
      <c r="A40" s="266" t="s">
        <v>139</v>
      </c>
      <c r="B40" s="469">
        <v>-0.41136151999999998</v>
      </c>
      <c r="C40" s="279">
        <v>-0.6</v>
      </c>
      <c r="D40" s="271"/>
    </row>
    <row r="41" spans="1:5">
      <c r="D41" s="271"/>
    </row>
    <row r="42" spans="1:5" ht="40.5" customHeight="1">
      <c r="A42" s="507" t="s">
        <v>258</v>
      </c>
      <c r="B42" s="507"/>
      <c r="C42" s="507"/>
      <c r="D42" s="507"/>
    </row>
    <row r="43" spans="1:5">
      <c r="A43" s="506"/>
      <c r="B43" s="506"/>
      <c r="C43" s="506"/>
      <c r="D43" s="420"/>
    </row>
    <row r="44" spans="1:5">
      <c r="A44" s="507"/>
      <c r="B44" s="507"/>
      <c r="C44" s="507"/>
      <c r="D44" s="507"/>
    </row>
    <row r="45" spans="1:5">
      <c r="A45" s="61" t="s">
        <v>180</v>
      </c>
      <c r="B45" s="76"/>
      <c r="C45" s="61"/>
    </row>
    <row r="47" spans="1:5">
      <c r="A47" s="267" t="s">
        <v>362</v>
      </c>
      <c r="B47" s="425" t="str">
        <f>B32</f>
      </c>
      <c r="C47" s="425" t="str">
        <f t="shared" ref="C47" si="2">C32</f>
      </c>
    </row>
    <row r="49" spans="1:5">
      <c r="A49" s="281" t="s">
        <v>181</v>
      </c>
      <c r="B49" s="490"/>
      <c r="C49" s="281"/>
    </row>
    <row r="50" spans="1:5">
      <c r="A50" s="281"/>
      <c r="B50" s="490"/>
      <c r="C50" s="281"/>
    </row>
    <row r="51" spans="1:5">
      <c r="A51" s="281" t="s">
        <v>363</v>
      </c>
      <c r="B51" s="491">
        <v>1.5671600000000001</v>
      </c>
      <c r="C51" s="487">
        <v>1.9485030000000001</v>
      </c>
    </row>
    <row r="52" spans="1:5">
      <c r="A52" s="284" t="s">
        <v>178</v>
      </c>
      <c r="B52" s="492">
        <v>0</v>
      </c>
      <c r="C52" s="423">
        <v>0</v>
      </c>
      <c r="E52" s="274"/>
    </row>
    <row r="53" spans="1:5">
      <c r="A53" s="281" t="s">
        <v>179</v>
      </c>
      <c r="B53" s="493">
        <f>SUM(B51:B52)</f>
      </c>
      <c r="C53" s="488">
        <f>SUM(C51:C52)</f>
      </c>
    </row>
    <row r="54" spans="1:5">
      <c r="A54" s="281" t="s">
        <v>273</v>
      </c>
      <c r="B54" s="469">
        <v>-0.56179999999999997</v>
      </c>
      <c r="C54" s="401">
        <v>-0.622</v>
      </c>
    </row>
    <row r="55" spans="1:5">
      <c r="A55" s="281"/>
      <c r="B55" s="490"/>
      <c r="C55" s="281"/>
    </row>
    <row r="57" spans="1:5" ht="42" customHeight="1">
      <c r="A57" s="506" t="s">
        <v>182</v>
      </c>
      <c r="B57" s="506"/>
      <c r="C57" s="506"/>
    </row>
    <row r="58" spans="1:5">
      <c r="A58" s="506"/>
      <c r="B58" s="506"/>
      <c r="C58" s="506"/>
    </row>
    <row r="59" spans="1:5">
      <c r="A59" s="266" t="s">
        <v>284</v>
      </c>
      <c r="C59" s="265"/>
      <c r="D59" s="266"/>
    </row>
    <row r="60" spans="1:5">
      <c r="C60" s="265"/>
      <c r="D60" s="266"/>
    </row>
    <row r="61" spans="1:5">
      <c r="A61" s="267" t="s">
        <v>364</v>
      </c>
      <c r="B61" s="425" t="str">
        <f>B47</f>
      </c>
      <c r="C61" s="425" t="s">
        <v>365</v>
      </c>
      <c r="D61" s="266"/>
    </row>
    <row r="62" spans="1:5">
      <c r="D62" s="266"/>
    </row>
    <row r="63" spans="1:5">
      <c r="A63" s="266" t="s">
        <v>285</v>
      </c>
      <c r="D63" s="266"/>
    </row>
    <row r="64" spans="1:5">
      <c r="A64" s="266" t="s">
        <v>286</v>
      </c>
      <c r="B64" s="469" t="s">
        <v>366</v>
      </c>
      <c r="C64" s="274">
        <v>10.88</v>
      </c>
      <c r="D64" s="266"/>
    </row>
    <row r="65" spans="1:5">
      <c r="A65" s="266" t="s">
        <v>367</v>
      </c>
      <c r="B65" s="469" t="s">
        <v>368</v>
      </c>
      <c r="C65" s="386">
        <v>-7.3183000000000012E-2</v>
      </c>
      <c r="D65" s="266"/>
    </row>
    <row r="66" spans="1:5">
      <c r="D66" s="266"/>
    </row>
    <row r="67" spans="1:5">
      <c r="A67" s="266" t="s">
        <v>287</v>
      </c>
      <c r="C67" s="265"/>
      <c r="D67" s="266"/>
    </row>
    <row r="68" spans="1:5">
      <c r="A68" s="266" t="s">
        <v>288</v>
      </c>
      <c r="C68" s="265"/>
      <c r="D68" s="266"/>
    </row>
    <row r="69" spans="1:5">
      <c r="A69" s="281"/>
      <c r="B69" s="490"/>
      <c r="C69" s="281"/>
      <c r="D69" s="280"/>
      <c r="E69" s="421"/>
    </row>
    <row r="70" spans="1:5">
      <c r="A70" s="61"/>
      <c r="B70" s="76"/>
      <c r="C70" s="61"/>
      <c r="D70" s="421"/>
      <c r="E70" s="421"/>
    </row>
    <row r="71" spans="1:5">
      <c r="A71" s="61"/>
      <c r="B71" s="76"/>
      <c r="C71" s="61"/>
      <c r="D71" s="421"/>
      <c r="E71" s="421"/>
    </row>
    <row r="72" spans="1:5">
      <c r="A72" s="61"/>
      <c r="B72" s="76"/>
      <c r="C72" s="61"/>
      <c r="D72" s="421"/>
      <c r="E72" s="421"/>
    </row>
  </sheetData>
  <mergeCells count="5">
    <mergeCell ref="A57:C57"/>
    <mergeCell ref="A58:C58"/>
    <mergeCell ref="A42:D42"/>
    <mergeCell ref="A43:C43"/>
    <mergeCell ref="A44:D44"/>
  </mergeCells>
  <phoneticPr fontId="11" type="noConversion"/>
  <pageMargins left="0.75" right="0.75" top="0.64" bottom="0.35" header="0.4921259845" footer="0.41"/>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O43"/>
  <sheetViews>
    <sheetView zoomScale="90" zoomScaleNormal="90" workbookViewId="0"/>
  </sheetViews>
  <sheetFormatPr defaultRowHeight="12.75"/>
  <cols>
    <col min="1" max="1" width="71.140625" style="81" customWidth="1"/>
    <col min="2" max="2" width="11.7109375" style="127" customWidth="1"/>
    <col min="3" max="3" width="11.7109375" style="81" customWidth="1"/>
    <col min="4" max="4" width="11.7109375" style="122" customWidth="1"/>
    <col min="5" max="5" width="11.7109375" style="80" customWidth="1"/>
    <col min="6" max="6" width="10.28515625" style="78" hidden="1" customWidth="1"/>
    <col min="7" max="7" width="12.7109375" style="79" hidden="1" customWidth="1"/>
    <col min="8" max="16384" width="9.140625" style="81"/>
  </cols>
  <sheetData>
    <row r="1" spans="1:15">
      <c r="A1" s="77" t="s">
        <v>369</v>
      </c>
      <c r="B1" s="225"/>
      <c r="C1" s="77"/>
      <c r="D1" s="235"/>
      <c r="E1" s="90"/>
    </row>
    <row r="2" spans="1:15">
      <c r="A2" s="155"/>
      <c r="B2" s="75"/>
      <c r="C2" s="75"/>
      <c r="D2" s="235"/>
      <c r="E2" s="90"/>
    </row>
    <row r="3" spans="1:15" ht="15.75">
      <c r="A3" s="96" t="s">
        <v>195</v>
      </c>
      <c r="B3" s="405"/>
      <c r="C3" s="405"/>
      <c r="D3" s="96"/>
      <c r="E3" s="96"/>
      <c r="F3" s="82"/>
      <c r="G3" s="83"/>
    </row>
    <row r="4" spans="1:15">
      <c r="A4" s="127"/>
      <c r="C4" s="127"/>
      <c r="D4" s="128"/>
      <c r="E4" s="175"/>
      <c r="F4" s="129"/>
      <c r="G4" s="81"/>
    </row>
    <row r="5" spans="1:15">
      <c r="A5" s="121" t="s">
        <v>370</v>
      </c>
      <c r="B5" s="243" t="s">
        <v>371</v>
      </c>
      <c r="C5" s="243" t="s">
        <v>372</v>
      </c>
      <c r="D5" s="243" t="s">
        <v>373</v>
      </c>
      <c r="E5" s="243" t="s">
        <v>374</v>
      </c>
      <c r="F5" s="81"/>
      <c r="G5" s="126"/>
    </row>
    <row r="6" spans="1:15">
      <c r="F6" s="81"/>
      <c r="G6" s="126"/>
    </row>
    <row r="7" spans="1:15" s="80" customFormat="1" ht="12.75" customHeight="1">
      <c r="A7" s="122" t="s">
        <v>375</v>
      </c>
      <c r="B7" s="244">
        <v>6.8426997398189036</v>
      </c>
      <c r="C7" s="244">
        <v>8.2732039638843755</v>
      </c>
      <c r="D7" s="244">
        <v>37.914668383886323</v>
      </c>
      <c r="E7" s="244">
        <v>18.139705875625339</v>
      </c>
      <c r="F7" s="154"/>
      <c r="G7" s="152"/>
    </row>
    <row r="8" spans="1:15" s="80" customFormat="1" ht="12.75" customHeight="1">
      <c r="A8" s="122"/>
      <c r="B8" s="122"/>
      <c r="C8" s="244"/>
      <c r="D8" s="244"/>
      <c r="E8" s="193"/>
      <c r="F8" s="154"/>
      <c r="G8" s="152"/>
    </row>
    <row r="9" spans="1:15" s="80" customFormat="1">
      <c r="A9" s="123" t="s">
        <v>215</v>
      </c>
      <c r="B9" s="123"/>
      <c r="C9" s="416"/>
      <c r="D9" s="244"/>
      <c r="E9" s="193"/>
      <c r="F9" s="154"/>
      <c r="G9" s="152"/>
    </row>
    <row r="10" spans="1:15" s="80" customFormat="1" ht="12.75" customHeight="1">
      <c r="A10" s="122"/>
      <c r="B10" s="122"/>
      <c r="C10" s="244"/>
      <c r="D10" s="244"/>
      <c r="E10" s="193"/>
      <c r="F10" s="154"/>
      <c r="G10" s="152"/>
    </row>
    <row r="11" spans="1:15" s="80" customFormat="1">
      <c r="A11" s="149" t="s">
        <v>199</v>
      </c>
      <c r="B11" s="485">
        <v>9.7564999999999999E-2</v>
      </c>
      <c r="C11" s="391">
        <v>-0.121728</v>
      </c>
      <c r="D11" s="391">
        <v>9.7564999999999999E-2</v>
      </c>
      <c r="E11" s="391">
        <v>-0.121728</v>
      </c>
      <c r="F11" s="154"/>
      <c r="G11" s="152"/>
      <c r="O11" s="484"/>
    </row>
    <row r="12" spans="1:15" s="80" customFormat="1">
      <c r="A12" s="150" t="s">
        <v>218</v>
      </c>
      <c r="B12" s="406">
        <v>9.7564999999999999E-2</v>
      </c>
      <c r="C12" s="168">
        <v>-0.121728</v>
      </c>
      <c r="D12" s="168">
        <v>9.7564999999999999E-2</v>
      </c>
      <c r="E12" s="168">
        <v>-0.121728</v>
      </c>
      <c r="F12" s="154"/>
      <c r="G12" s="152"/>
    </row>
    <row r="13" spans="1:15" s="80" customFormat="1">
      <c r="B13" s="122"/>
      <c r="C13" s="397"/>
      <c r="D13" s="244"/>
      <c r="E13" s="85"/>
      <c r="F13" s="154"/>
      <c r="G13" s="152"/>
    </row>
    <row r="14" spans="1:15" s="80" customFormat="1">
      <c r="A14" s="123" t="s">
        <v>216</v>
      </c>
      <c r="B14" s="123"/>
      <c r="C14" s="396"/>
      <c r="D14" s="244"/>
      <c r="E14" s="85"/>
      <c r="F14" s="154"/>
      <c r="G14" s="152"/>
    </row>
    <row r="15" spans="1:15" s="80" customFormat="1" ht="15" customHeight="1">
      <c r="B15" s="122"/>
      <c r="C15" s="397"/>
      <c r="D15" s="244"/>
      <c r="E15" s="85"/>
      <c r="F15" s="154"/>
      <c r="G15" s="152"/>
    </row>
    <row r="16" spans="1:15" s="78" customFormat="1" ht="12.75" customHeight="1">
      <c r="A16" s="120" t="s">
        <v>141</v>
      </c>
      <c r="B16" s="407">
        <v>-4.2363399999999996E-2</v>
      </c>
      <c r="C16" s="392">
        <v>-0.19300000000000006</v>
      </c>
      <c r="D16" s="392">
        <v>0.37802199999999997</v>
      </c>
      <c r="E16" s="392">
        <v>-0.57400000000000007</v>
      </c>
      <c r="F16" s="154"/>
      <c r="G16" s="153"/>
      <c r="O16" s="480"/>
    </row>
    <row r="17" spans="1:15" s="78" customFormat="1" ht="12.75" customHeight="1">
      <c r="A17" s="124" t="s">
        <v>91</v>
      </c>
      <c r="B17" s="407">
        <v>0.1124859905574503</v>
      </c>
      <c r="C17" s="409">
        <v>-1.3805000000000001</v>
      </c>
      <c r="D17" s="395">
        <v>7.2313000000000002E-2</v>
      </c>
      <c r="E17" s="393">
        <v>-2.0874999999999999</v>
      </c>
      <c r="F17" s="154">
        <v>-45</v>
      </c>
      <c r="G17" s="87">
        <v>-369</v>
      </c>
    </row>
    <row r="18" spans="1:15" s="78" customFormat="1" ht="12.75" customHeight="1">
      <c r="A18" s="78" t="s">
        <v>261</v>
      </c>
      <c r="B18" s="407">
        <v>0</v>
      </c>
      <c r="C18" s="392">
        <v>0</v>
      </c>
      <c r="D18" s="395">
        <v>0</v>
      </c>
      <c r="E18" s="395">
        <v>0.32400000000000001</v>
      </c>
      <c r="F18" s="154">
        <v>324</v>
      </c>
      <c r="G18" s="218">
        <v>324</v>
      </c>
    </row>
    <row r="19" spans="1:15" s="78" customFormat="1" ht="12.75" customHeight="1">
      <c r="A19" s="146" t="s">
        <v>188</v>
      </c>
      <c r="B19" s="407">
        <v>-8.308267529604384E-3</v>
      </c>
      <c r="C19" s="410">
        <v>-0.109</v>
      </c>
      <c r="D19" s="486">
        <v>-1.6284900304025601E-2</v>
      </c>
      <c r="E19" s="394">
        <v>-9.1999999999999998E-2</v>
      </c>
      <c r="F19" s="154">
        <v>369</v>
      </c>
    </row>
    <row r="20" spans="1:15" s="84" customFormat="1" ht="12.75" customHeight="1">
      <c r="A20" s="147" t="s">
        <v>217</v>
      </c>
      <c r="B20" s="411">
        <v>6.1814323027845924E-2</v>
      </c>
      <c r="C20" s="417">
        <v>-1.6825000000000001</v>
      </c>
      <c r="D20" s="499">
        <v>0.43405009969597441</v>
      </c>
      <c r="E20" s="341">
        <v>-2.4295000000000004</v>
      </c>
      <c r="F20" s="154"/>
      <c r="G20" s="219">
        <v>-45</v>
      </c>
      <c r="O20" s="483"/>
    </row>
    <row r="21" spans="1:15" s="84" customFormat="1" ht="12.75" customHeight="1">
      <c r="A21" s="148" t="s">
        <v>158</v>
      </c>
      <c r="B21" s="342">
        <v>7.0020790628467502</v>
      </c>
      <c r="C21" s="342">
        <v>6.4689759638843753</v>
      </c>
      <c r="D21" s="500">
        <v>38.446283483582299</v>
      </c>
      <c r="E21" s="342">
        <v>15.588477875625339</v>
      </c>
      <c r="F21" s="154"/>
      <c r="G21" s="88"/>
      <c r="N21" s="482"/>
    </row>
    <row r="22" spans="1:15" s="84" customFormat="1" ht="12.75" customHeight="1">
      <c r="A22" s="123"/>
      <c r="B22" s="471"/>
      <c r="C22" s="471"/>
      <c r="D22" s="396"/>
      <c r="E22" s="471"/>
      <c r="F22" s="154"/>
      <c r="G22" s="88"/>
    </row>
    <row r="23" spans="1:15" ht="12.75" customHeight="1">
      <c r="A23" s="125" t="s">
        <v>159</v>
      </c>
      <c r="B23" s="472"/>
      <c r="C23" s="472"/>
      <c r="D23" s="501"/>
      <c r="E23" s="472"/>
      <c r="F23" s="154"/>
      <c r="G23" s="89"/>
    </row>
    <row r="24" spans="1:15" ht="12.75" customHeight="1">
      <c r="A24" s="126" t="s">
        <v>376</v>
      </c>
      <c r="B24" s="193">
        <v>7.0171201200306159</v>
      </c>
      <c r="C24" s="193">
        <v>6.5569759638843754</v>
      </c>
      <c r="D24" s="397">
        <v>38.458360112440694</v>
      </c>
      <c r="E24" s="193">
        <v>15.676477875625338</v>
      </c>
      <c r="F24" s="154"/>
      <c r="G24" s="89"/>
      <c r="N24" s="481"/>
    </row>
    <row r="25" spans="1:15" ht="12.75" customHeight="1">
      <c r="A25" s="2" t="s">
        <v>377</v>
      </c>
      <c r="B25" s="182">
        <v>-1.5041057183865685E-2</v>
      </c>
      <c r="C25" s="182">
        <v>-8.7999999999999995E-2</v>
      </c>
      <c r="D25" s="197">
        <v>-1.2076628858392001E-2</v>
      </c>
      <c r="E25" s="182">
        <v>-8.7999999999999995E-2</v>
      </c>
      <c r="F25" s="154"/>
      <c r="G25" s="130"/>
    </row>
    <row r="26" spans="1:15">
      <c r="B26" s="479"/>
      <c r="C26" s="478"/>
      <c r="D26" s="479"/>
      <c r="E26" s="478"/>
      <c r="F26" s="116"/>
      <c r="G26" s="130"/>
    </row>
    <row r="27" spans="1:15">
      <c r="B27" s="474"/>
      <c r="C27" s="475"/>
      <c r="D27" s="473"/>
      <c r="E27" s="193"/>
      <c r="F27" s="79"/>
      <c r="G27" s="81"/>
    </row>
    <row r="28" spans="1:15" ht="15.75" hidden="1">
      <c r="A28" s="156" t="s">
        <v>220</v>
      </c>
      <c r="B28" s="156"/>
      <c r="C28" s="156"/>
      <c r="D28" s="436"/>
      <c r="E28" s="157"/>
      <c r="F28" s="79"/>
      <c r="G28" s="158"/>
    </row>
    <row r="29" spans="1:15" ht="15.75" hidden="1">
      <c r="A29" s="156"/>
      <c r="B29" s="156"/>
      <c r="C29" s="156"/>
      <c r="D29" s="436"/>
      <c r="E29" s="157"/>
      <c r="F29" s="159"/>
      <c r="G29" s="158"/>
    </row>
    <row r="30" spans="1:15" hidden="1">
      <c r="A30" s="127"/>
      <c r="C30" s="127"/>
      <c r="D30" s="437"/>
      <c r="E30" s="161"/>
      <c r="F30" s="160" t="e">
        <v>#REF!</v>
      </c>
      <c r="G30" s="162"/>
    </row>
    <row r="31" spans="1:15" ht="25.5" hidden="1">
      <c r="A31" s="121" t="s">
        <v>89</v>
      </c>
      <c r="B31" s="412"/>
      <c r="C31" s="121"/>
      <c r="D31" s="438" t="s">
        <v>221</v>
      </c>
      <c r="E31" s="164" t="s">
        <v>378</v>
      </c>
      <c r="F31" s="163" t="s">
        <v>222</v>
      </c>
      <c r="G31" s="165" t="s">
        <v>223</v>
      </c>
    </row>
    <row r="32" spans="1:15" hidden="1">
      <c r="D32" s="439"/>
      <c r="E32" s="167"/>
      <c r="F32" s="166"/>
      <c r="G32" s="168"/>
    </row>
    <row r="33" spans="1:13" hidden="1">
      <c r="A33" s="169" t="s">
        <v>379</v>
      </c>
      <c r="B33" s="413"/>
      <c r="C33" s="169"/>
      <c r="D33" s="440"/>
      <c r="E33" s="170"/>
      <c r="F33" s="86"/>
      <c r="G33" s="166"/>
    </row>
    <row r="34" spans="1:13" hidden="1">
      <c r="A34" s="120" t="s">
        <v>186</v>
      </c>
      <c r="B34" s="408"/>
      <c r="C34" s="120"/>
      <c r="D34" s="440"/>
      <c r="E34" s="170"/>
      <c r="F34" s="166"/>
      <c r="G34" s="166"/>
    </row>
    <row r="35" spans="1:13" hidden="1">
      <c r="A35" s="169" t="s">
        <v>224</v>
      </c>
      <c r="B35" s="413"/>
      <c r="C35" s="169"/>
      <c r="D35" s="440"/>
      <c r="E35" s="170"/>
      <c r="F35" s="166"/>
      <c r="G35" s="166"/>
    </row>
    <row r="36" spans="1:13" hidden="1">
      <c r="A36" s="100" t="s">
        <v>380</v>
      </c>
      <c r="B36" s="414"/>
      <c r="C36" s="100"/>
      <c r="D36" s="440"/>
      <c r="E36" s="170"/>
      <c r="F36" s="166"/>
      <c r="G36" s="166"/>
    </row>
    <row r="37" spans="1:13" hidden="1">
      <c r="A37" s="146" t="s">
        <v>381</v>
      </c>
      <c r="B37" s="415"/>
      <c r="C37" s="146"/>
      <c r="D37" s="441"/>
      <c r="E37" s="172"/>
      <c r="F37" s="171"/>
      <c r="G37" s="171"/>
    </row>
    <row r="38" spans="1:13" hidden="1">
      <c r="A38" s="81" t="s">
        <v>225</v>
      </c>
      <c r="D38" s="440"/>
      <c r="E38" s="170"/>
      <c r="F38" s="86"/>
      <c r="G38" s="166"/>
    </row>
    <row r="39" spans="1:13" hidden="1">
      <c r="D39" s="435"/>
      <c r="E39" s="86"/>
    </row>
    <row r="40" spans="1:13" hidden="1">
      <c r="D40" s="435"/>
    </row>
    <row r="41" spans="1:13">
      <c r="D41" s="435"/>
    </row>
    <row r="43" spans="1:13">
      <c r="M43" s="481"/>
    </row>
  </sheetData>
  <phoneticPr fontId="32" type="noConversion"/>
  <pageMargins left="0.72" right="0.42" top="0.98425196850393704" bottom="0" header="0.79" footer="0.4921259845"/>
  <pageSetup paperSize="9" scale="84"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H92"/>
  <sheetViews>
    <sheetView zoomScale="90" zoomScaleNormal="90" workbookViewId="0"/>
  </sheetViews>
  <sheetFormatPr defaultRowHeight="12.75"/>
  <cols>
    <col min="1" max="1" width="48.5703125" style="2" customWidth="1"/>
    <col min="2" max="2" width="10.7109375" style="4" customWidth="1"/>
    <col min="3" max="3" width="10.7109375" style="2" customWidth="1"/>
    <col min="4" max="16384" width="9.140625" style="2"/>
  </cols>
  <sheetData>
    <row r="1" spans="1:3">
      <c r="A1" s="77" t="s">
        <v>382</v>
      </c>
      <c r="B1" s="225"/>
      <c r="C1" s="77"/>
    </row>
    <row r="2" spans="1:3">
      <c r="A2" s="151"/>
      <c r="B2" s="226"/>
      <c r="C2" s="151"/>
    </row>
    <row r="3" spans="1:3" ht="15.75">
      <c r="A3" s="1" t="s">
        <v>144</v>
      </c>
      <c r="B3" s="1"/>
      <c r="C3" s="232"/>
    </row>
    <row r="4" spans="1:3">
      <c r="A4" s="15"/>
      <c r="B4" s="227"/>
      <c r="C4" s="383"/>
    </row>
    <row r="5" spans="1:3">
      <c r="A5" s="48" t="s">
        <v>383</v>
      </c>
      <c r="B5" s="54" t="s">
        <v>384</v>
      </c>
      <c r="C5" s="233" t="s">
        <v>385</v>
      </c>
    </row>
    <row r="6" spans="1:3">
      <c r="A6" s="15"/>
      <c r="B6" s="227"/>
      <c r="C6" s="15"/>
    </row>
    <row r="7" spans="1:3">
      <c r="A7" s="4" t="s">
        <v>19</v>
      </c>
    </row>
    <row r="9" spans="1:3">
      <c r="A9" s="4" t="s">
        <v>20</v>
      </c>
    </row>
    <row r="10" spans="1:3">
      <c r="A10" s="4"/>
    </row>
    <row r="11" spans="1:3">
      <c r="A11" s="7" t="s">
        <v>386</v>
      </c>
      <c r="B11" s="13"/>
      <c r="C11" s="7"/>
    </row>
    <row r="12" spans="1:3">
      <c r="A12" s="16" t="s">
        <v>387</v>
      </c>
      <c r="B12" s="215">
        <v>113.686221145681</v>
      </c>
      <c r="C12" s="194">
        <v>109.92642474807181</v>
      </c>
    </row>
    <row r="13" spans="1:3">
      <c r="A13" s="18" t="s">
        <v>171</v>
      </c>
      <c r="B13" s="215">
        <v>5.3576750315012296</v>
      </c>
      <c r="C13" s="194">
        <v>5.2567615381929595</v>
      </c>
    </row>
    <row r="14" spans="1:3">
      <c r="A14" s="18" t="s">
        <v>172</v>
      </c>
      <c r="B14" s="215">
        <v>0.1788272638889179</v>
      </c>
      <c r="C14" s="194">
        <v>0.10818076388894991</v>
      </c>
    </row>
    <row r="15" spans="1:3">
      <c r="A15" s="18" t="s">
        <v>249</v>
      </c>
      <c r="B15" s="215">
        <v>0.62150000000000005</v>
      </c>
      <c r="C15" s="194">
        <v>0.68794284615384604</v>
      </c>
    </row>
    <row r="16" spans="1:3">
      <c r="A16" s="17" t="s">
        <v>23</v>
      </c>
      <c r="B16" s="228">
        <v>15.023942352618462</v>
      </c>
      <c r="C16" s="196">
        <v>9.6950650066374706</v>
      </c>
    </row>
    <row r="17" spans="1:3">
      <c r="A17" s="15"/>
      <c r="B17" s="215">
        <v>134.86816579368963</v>
      </c>
      <c r="C17" s="194">
        <v>125.67437490294503</v>
      </c>
    </row>
    <row r="18" spans="1:3">
      <c r="A18" s="2" t="s">
        <v>388</v>
      </c>
      <c r="B18" s="343"/>
      <c r="C18" s="197"/>
    </row>
    <row r="19" spans="1:3">
      <c r="A19" s="18" t="s">
        <v>25</v>
      </c>
      <c r="B19" s="343">
        <v>4.9991712092872005</v>
      </c>
      <c r="C19" s="197">
        <v>3.3245909748673603</v>
      </c>
    </row>
    <row r="20" spans="1:3">
      <c r="A20" s="18" t="s">
        <v>26</v>
      </c>
      <c r="B20" s="215">
        <v>39.9455608355984</v>
      </c>
      <c r="C20" s="194">
        <v>44.287387786823402</v>
      </c>
    </row>
    <row r="21" spans="1:3">
      <c r="A21" s="18" t="s">
        <v>27</v>
      </c>
      <c r="B21" s="215">
        <v>110.98891724453399</v>
      </c>
      <c r="C21" s="194">
        <v>112.20656735070001</v>
      </c>
    </row>
    <row r="22" spans="1:3">
      <c r="A22" s="19" t="s">
        <v>28</v>
      </c>
      <c r="B22" s="215">
        <v>8.5841879058708312E-2</v>
      </c>
      <c r="C22" s="194">
        <v>8.5055681863089497E-2</v>
      </c>
    </row>
    <row r="23" spans="1:3">
      <c r="A23" s="20" t="s">
        <v>29</v>
      </c>
      <c r="B23" s="228">
        <v>5.4989225322320099</v>
      </c>
      <c r="C23" s="196">
        <v>2.22160041779573</v>
      </c>
    </row>
    <row r="24" spans="1:3">
      <c r="A24" s="8"/>
      <c r="B24" s="215">
        <v>161.51841370071028</v>
      </c>
      <c r="C24" s="194">
        <v>162.1252022120496</v>
      </c>
    </row>
    <row r="25" spans="1:3">
      <c r="A25" s="7" t="s">
        <v>30</v>
      </c>
      <c r="B25" s="215"/>
      <c r="C25" s="194"/>
    </row>
    <row r="26" spans="1:3">
      <c r="A26" s="16" t="s">
        <v>389</v>
      </c>
      <c r="B26" s="215">
        <v>0.57370460171535709</v>
      </c>
      <c r="C26" s="194">
        <v>0.57657769317693597</v>
      </c>
    </row>
    <row r="27" spans="1:3">
      <c r="A27" s="16" t="s">
        <v>32</v>
      </c>
      <c r="B27" s="215">
        <v>2.0785764699999998</v>
      </c>
      <c r="C27" s="194">
        <v>3.1730355699999997</v>
      </c>
    </row>
    <row r="28" spans="1:3">
      <c r="A28" s="18" t="s">
        <v>33</v>
      </c>
      <c r="B28" s="215">
        <v>2.37267895799623</v>
      </c>
      <c r="C28" s="194">
        <v>2.6752794136276599</v>
      </c>
    </row>
    <row r="29" spans="1:3">
      <c r="A29" s="17" t="s">
        <v>390</v>
      </c>
      <c r="B29" s="228">
        <v>1.9832344799999999</v>
      </c>
      <c r="C29" s="196">
        <v>2.2941742400000003</v>
      </c>
    </row>
    <row r="30" spans="1:3">
      <c r="A30" s="15"/>
      <c r="B30" s="215">
        <v>7.011147509711587</v>
      </c>
      <c r="C30" s="194">
        <v>8.7190669168045964</v>
      </c>
    </row>
    <row r="31" spans="1:3">
      <c r="A31" s="15"/>
      <c r="B31" s="215"/>
      <c r="C31" s="194"/>
    </row>
    <row r="32" spans="1:3">
      <c r="A32" s="13" t="s">
        <v>35</v>
      </c>
      <c r="B32" s="215">
        <v>303.39772700411152</v>
      </c>
      <c r="C32" s="194">
        <v>296.51864403179923</v>
      </c>
    </row>
    <row r="33" spans="1:7">
      <c r="A33" s="13"/>
      <c r="B33" s="215"/>
      <c r="C33" s="194"/>
    </row>
    <row r="34" spans="1:7">
      <c r="A34" s="13" t="s">
        <v>36</v>
      </c>
      <c r="B34" s="215"/>
      <c r="C34" s="194"/>
    </row>
    <row r="35" spans="1:7">
      <c r="B35" s="215"/>
      <c r="C35" s="194"/>
    </row>
    <row r="36" spans="1:7">
      <c r="A36" s="2" t="s">
        <v>37</v>
      </c>
      <c r="B36" s="215">
        <v>23.605180261240882</v>
      </c>
      <c r="C36" s="194">
        <v>22.58882509602406</v>
      </c>
      <c r="E36" s="194"/>
    </row>
    <row r="37" spans="1:7">
      <c r="A37" s="7" t="s">
        <v>391</v>
      </c>
      <c r="B37" s="215">
        <v>84.413402091823926</v>
      </c>
      <c r="C37" s="194">
        <v>94.699239943156783</v>
      </c>
    </row>
    <row r="38" spans="1:7">
      <c r="A38" s="7" t="s">
        <v>392</v>
      </c>
      <c r="B38" s="215">
        <v>0</v>
      </c>
      <c r="C38" s="194">
        <v>9.3013999999999999E-2</v>
      </c>
    </row>
    <row r="39" spans="1:7">
      <c r="A39" s="7" t="s">
        <v>39</v>
      </c>
      <c r="B39" s="215">
        <v>0.30670003940857998</v>
      </c>
      <c r="C39" s="194">
        <v>0.45872960785407102</v>
      </c>
    </row>
    <row r="40" spans="1:7">
      <c r="A40" s="7" t="s">
        <v>187</v>
      </c>
      <c r="B40" s="343">
        <v>5.0151347300000007</v>
      </c>
      <c r="C40" s="197">
        <v>10.00427</v>
      </c>
    </row>
    <row r="41" spans="1:7">
      <c r="A41" s="6" t="s">
        <v>393</v>
      </c>
      <c r="B41" s="470">
        <v>49.027800319987698</v>
      </c>
      <c r="C41" s="410">
        <v>33.983705558643805</v>
      </c>
    </row>
    <row r="42" spans="1:7">
      <c r="A42" s="7"/>
      <c r="B42" s="215"/>
      <c r="C42" s="194"/>
    </row>
    <row r="43" spans="1:7">
      <c r="A43" s="9" t="s">
        <v>41</v>
      </c>
      <c r="B43" s="215">
        <v>162.36821744246109</v>
      </c>
      <c r="C43" s="194">
        <v>161.82778420567871</v>
      </c>
    </row>
    <row r="44" spans="1:7">
      <c r="A44" s="8"/>
      <c r="B44" s="215"/>
      <c r="C44" s="194"/>
      <c r="G44" s="194"/>
    </row>
    <row r="45" spans="1:7" ht="13.5" thickBot="1">
      <c r="A45" s="21" t="s">
        <v>394</v>
      </c>
      <c r="B45" s="204">
        <v>465.76594444657258</v>
      </c>
      <c r="C45" s="234">
        <v>458.34642823747794</v>
      </c>
      <c r="G45" s="194"/>
    </row>
    <row r="46" spans="1:7">
      <c r="A46" s="9"/>
      <c r="B46" s="9"/>
      <c r="C46" s="8"/>
    </row>
    <row r="48" spans="1:7">
      <c r="A48" s="9"/>
      <c r="B48" s="9"/>
      <c r="C48" s="8"/>
    </row>
    <row r="49" spans="1:7">
      <c r="A49" s="9"/>
      <c r="B49" s="9"/>
      <c r="C49" s="8"/>
    </row>
    <row r="50" spans="1:7">
      <c r="A50" s="48" t="s">
        <v>395</v>
      </c>
      <c r="B50" s="54" t="s">
        <v>396</v>
      </c>
      <c r="C50" s="233" t="s">
        <v>397</v>
      </c>
    </row>
    <row r="51" spans="1:7">
      <c r="A51" s="15"/>
      <c r="B51" s="227"/>
      <c r="C51" s="15"/>
    </row>
    <row r="52" spans="1:7">
      <c r="A52" s="13" t="s">
        <v>43</v>
      </c>
      <c r="B52" s="13"/>
      <c r="C52" s="7"/>
    </row>
    <row r="54" spans="1:7">
      <c r="A54" s="4" t="s">
        <v>44</v>
      </c>
    </row>
    <row r="56" spans="1:7">
      <c r="A56" s="2" t="s">
        <v>45</v>
      </c>
    </row>
    <row r="57" spans="1:7">
      <c r="A57" s="18" t="s">
        <v>46</v>
      </c>
      <c r="B57" s="215">
        <v>19.399435950417601</v>
      </c>
      <c r="C57" s="194">
        <v>19.399435944703299</v>
      </c>
    </row>
    <row r="58" spans="1:7">
      <c r="A58" s="18" t="s">
        <v>47</v>
      </c>
      <c r="B58" s="215">
        <v>-3.3554340223016763</v>
      </c>
      <c r="C58" s="194">
        <v>-3.8767530208297067</v>
      </c>
    </row>
    <row r="59" spans="1:7">
      <c r="A59" s="18" t="s">
        <v>185</v>
      </c>
      <c r="B59" s="215">
        <v>0.48115647702050801</v>
      </c>
      <c r="C59" s="194">
        <v>0.33433176645695101</v>
      </c>
    </row>
    <row r="60" spans="1:7">
      <c r="A60" s="19" t="s">
        <v>48</v>
      </c>
      <c r="B60" s="215">
        <v>156.795166409796</v>
      </c>
      <c r="C60" s="194">
        <v>172.16595987067899</v>
      </c>
    </row>
    <row r="61" spans="1:7">
      <c r="A61" s="22" t="s">
        <v>398</v>
      </c>
      <c r="B61" s="228">
        <v>37.910459514662698</v>
      </c>
      <c r="C61" s="196">
        <v>18.139698582292301</v>
      </c>
      <c r="F61" s="194"/>
      <c r="G61" s="194"/>
    </row>
    <row r="62" spans="1:7">
      <c r="A62" s="12"/>
      <c r="B62" s="215">
        <v>211.23078432959514</v>
      </c>
      <c r="C62" s="194">
        <v>206.16267314330184</v>
      </c>
      <c r="F62" s="194"/>
    </row>
    <row r="63" spans="1:7">
      <c r="A63" s="6" t="s">
        <v>184</v>
      </c>
      <c r="B63" s="228">
        <v>0.139489012514626</v>
      </c>
      <c r="C63" s="196">
        <v>0.15156564137301801</v>
      </c>
    </row>
    <row r="64" spans="1:7">
      <c r="A64" s="9"/>
      <c r="B64" s="215"/>
      <c r="C64" s="194"/>
    </row>
    <row r="65" spans="1:8">
      <c r="A65" s="13" t="s">
        <v>49</v>
      </c>
      <c r="B65" s="215">
        <v>211.37027334210975</v>
      </c>
      <c r="C65" s="194">
        <v>206.31423878467487</v>
      </c>
    </row>
    <row r="66" spans="1:8">
      <c r="A66" s="13"/>
      <c r="B66" s="215"/>
      <c r="C66" s="194"/>
    </row>
    <row r="67" spans="1:8">
      <c r="A67" s="13" t="s">
        <v>50</v>
      </c>
      <c r="B67" s="215"/>
      <c r="C67" s="194"/>
    </row>
    <row r="68" spans="1:8">
      <c r="A68" s="23"/>
      <c r="B68" s="215"/>
      <c r="C68" s="194"/>
    </row>
    <row r="69" spans="1:8">
      <c r="A69" s="7" t="s">
        <v>51</v>
      </c>
      <c r="B69" s="215"/>
      <c r="C69" s="194"/>
    </row>
    <row r="70" spans="1:8">
      <c r="A70" s="18" t="s">
        <v>52</v>
      </c>
      <c r="B70" s="215">
        <v>24.856804641129401</v>
      </c>
      <c r="C70" s="194">
        <v>24.671914265053601</v>
      </c>
    </row>
    <row r="71" spans="1:8">
      <c r="A71" s="18" t="s">
        <v>53</v>
      </c>
      <c r="B71" s="215">
        <v>0.91503400000000001</v>
      </c>
      <c r="C71" s="194">
        <v>1.013126</v>
      </c>
    </row>
    <row r="72" spans="1:8">
      <c r="A72" s="18" t="s">
        <v>54</v>
      </c>
      <c r="B72" s="215">
        <v>4.1237479600000002</v>
      </c>
      <c r="C72" s="194">
        <v>4.1581893000000001</v>
      </c>
    </row>
    <row r="73" spans="1:8">
      <c r="A73" s="18" t="s">
        <v>399</v>
      </c>
      <c r="B73" s="215">
        <v>60.98191654</v>
      </c>
      <c r="C73" s="194">
        <v>71.239793989999995</v>
      </c>
      <c r="E73" s="194"/>
    </row>
    <row r="74" spans="1:8">
      <c r="A74" s="17" t="s">
        <v>400</v>
      </c>
      <c r="B74" s="228">
        <v>0.36497947999999997</v>
      </c>
      <c r="C74" s="196">
        <v>0.27846231999999999</v>
      </c>
      <c r="F74" s="194"/>
      <c r="G74" s="194"/>
      <c r="H74" s="194"/>
    </row>
    <row r="75" spans="1:8">
      <c r="B75" s="215">
        <v>91.242482621129398</v>
      </c>
      <c r="C75" s="194">
        <v>101.3614858750536</v>
      </c>
    </row>
    <row r="76" spans="1:8">
      <c r="A76" s="7" t="s">
        <v>56</v>
      </c>
      <c r="B76" s="215"/>
      <c r="C76" s="194"/>
    </row>
    <row r="77" spans="1:8">
      <c r="A77" s="18" t="s">
        <v>401</v>
      </c>
      <c r="B77" s="215">
        <v>34.862626489999997</v>
      </c>
      <c r="C77" s="194">
        <v>24.79595986</v>
      </c>
      <c r="D77" s="496"/>
      <c r="E77" s="194"/>
    </row>
    <row r="78" spans="1:8">
      <c r="A78" s="18" t="s">
        <v>402</v>
      </c>
      <c r="B78" s="215">
        <v>121.93423844985109</v>
      </c>
      <c r="C78" s="194">
        <v>120.44196851885989</v>
      </c>
      <c r="E78" s="194"/>
    </row>
    <row r="79" spans="1:8">
      <c r="A79" s="18" t="s">
        <v>403</v>
      </c>
      <c r="B79" s="215">
        <v>1.06044633</v>
      </c>
      <c r="C79" s="194">
        <v>1.4304226</v>
      </c>
    </row>
    <row r="80" spans="1:8">
      <c r="A80" s="16" t="s">
        <v>58</v>
      </c>
      <c r="B80" s="240">
        <v>1.3871223899999998</v>
      </c>
      <c r="C80" s="241">
        <v>0.67895888999999998</v>
      </c>
    </row>
    <row r="81" spans="1:3">
      <c r="A81" s="22" t="s">
        <v>404</v>
      </c>
      <c r="B81" s="228">
        <v>3.90875342</v>
      </c>
      <c r="C81" s="196">
        <v>3.3256373099999998</v>
      </c>
    </row>
    <row r="82" spans="1:3">
      <c r="A82" s="8"/>
      <c r="B82" s="215">
        <v>163.15318707985111</v>
      </c>
      <c r="C82" s="194">
        <v>150.67294717885989</v>
      </c>
    </row>
    <row r="83" spans="1:3">
      <c r="A83" s="8"/>
      <c r="B83" s="215"/>
      <c r="C83" s="194"/>
    </row>
    <row r="84" spans="1:3">
      <c r="A84" s="9" t="s">
        <v>405</v>
      </c>
      <c r="B84" s="215">
        <v>254.39566970098051</v>
      </c>
      <c r="C84" s="194">
        <v>252.03443305391349</v>
      </c>
    </row>
    <row r="85" spans="1:3">
      <c r="A85" s="15"/>
      <c r="B85" s="229"/>
      <c r="C85" s="195"/>
    </row>
    <row r="86" spans="1:3" ht="13.5" thickBot="1">
      <c r="A86" s="21" t="s">
        <v>60</v>
      </c>
      <c r="B86" s="230">
        <v>465.76594304309026</v>
      </c>
      <c r="C86" s="198">
        <v>458.34867183858836</v>
      </c>
    </row>
    <row r="87" spans="1:3">
      <c r="A87" s="3"/>
      <c r="B87" s="231"/>
      <c r="C87" s="3"/>
    </row>
    <row r="88" spans="1:3">
      <c r="A88" s="3"/>
      <c r="B88" s="231"/>
      <c r="C88" s="3"/>
    </row>
    <row r="89" spans="1:3">
      <c r="B89" s="215"/>
      <c r="C89" s="215"/>
    </row>
    <row r="91" spans="1:3">
      <c r="B91" s="194"/>
      <c r="C91" s="194"/>
    </row>
    <row r="92" spans="1:3">
      <c r="B92" s="215"/>
      <c r="C92" s="215"/>
    </row>
  </sheetData>
  <phoneticPr fontId="6" type="noConversion"/>
  <pageMargins left="0.99" right="0.27" top="0.98425196850393704" bottom="0" header="0.77" footer="0.4921259845"/>
  <pageSetup paperSize="9" scale="94" fitToHeight="7" orientation="portrait" horizontalDpi="1200" verticalDpi="1200" r:id="rId1"/>
  <headerFooter alignWithMargins="0"/>
  <rowBreaks count="1" manualBreakCount="1">
    <brk id="4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7">
    <pageSetUpPr fitToPage="1"/>
  </sheetPr>
  <dimension ref="A1:I64"/>
  <sheetViews>
    <sheetView zoomScale="90" zoomScaleNormal="90" workbookViewId="0"/>
  </sheetViews>
  <sheetFormatPr defaultRowHeight="12.75"/>
  <cols>
    <col min="1" max="1" width="60.7109375" style="30" customWidth="1"/>
    <col min="2" max="2" width="11.140625" style="431" customWidth="1"/>
    <col min="3" max="3" width="11.140625" style="355" customWidth="1"/>
    <col min="4" max="16384" width="9.140625" style="24"/>
  </cols>
  <sheetData>
    <row r="1" spans="1:3">
      <c r="A1" s="90" t="s">
        <v>406</v>
      </c>
      <c r="B1" s="445"/>
      <c r="C1" s="90"/>
    </row>
    <row r="2" spans="1:3">
      <c r="A2" s="174"/>
    </row>
    <row r="3" spans="1:3" ht="15.75">
      <c r="A3" s="25" t="s">
        <v>145</v>
      </c>
      <c r="B3" s="446"/>
      <c r="C3" s="221"/>
    </row>
    <row r="4" spans="1:3">
      <c r="A4" s="137"/>
      <c r="B4" s="447"/>
      <c r="C4" s="429"/>
    </row>
    <row r="5" spans="1:3">
      <c r="A5" s="27" t="s">
        <v>407</v>
      </c>
      <c r="B5" s="448" t="s">
        <v>408</v>
      </c>
      <c r="C5" s="353" t="s">
        <v>409</v>
      </c>
    </row>
    <row r="6" spans="1:3">
      <c r="A6" s="26"/>
      <c r="C6" s="430"/>
    </row>
    <row r="7" spans="1:3">
      <c r="A7" s="28" t="s">
        <v>61</v>
      </c>
      <c r="C7" s="430"/>
    </row>
    <row r="8" spans="1:3">
      <c r="A8" s="30" t="s">
        <v>410</v>
      </c>
      <c r="B8" s="237">
        <v>37.914668383886323</v>
      </c>
      <c r="C8" s="237">
        <v>18.143047341294302</v>
      </c>
    </row>
    <row r="9" spans="1:3">
      <c r="A9" s="28" t="s">
        <v>125</v>
      </c>
      <c r="C9" s="431"/>
    </row>
    <row r="10" spans="1:3">
      <c r="A10" s="31" t="s">
        <v>126</v>
      </c>
      <c r="B10" s="431">
        <v>9.7356765160204048</v>
      </c>
      <c r="C10" s="237">
        <v>8.4444632178396581</v>
      </c>
    </row>
    <row r="11" spans="1:3">
      <c r="A11" s="31" t="s">
        <v>411</v>
      </c>
      <c r="B11" s="237">
        <v>40.039679547600997</v>
      </c>
      <c r="C11" s="237">
        <v>40.243000000000002</v>
      </c>
    </row>
    <row r="12" spans="1:3">
      <c r="A12" s="31" t="s">
        <v>128</v>
      </c>
      <c r="B12" s="431">
        <v>2.2159277953375538</v>
      </c>
      <c r="C12" s="237">
        <v>21.889387628414308</v>
      </c>
    </row>
    <row r="13" spans="1:3">
      <c r="A13" s="31" t="s">
        <v>164</v>
      </c>
      <c r="B13" s="366">
        <v>0</v>
      </c>
      <c r="C13" s="366">
        <v>-1.5</v>
      </c>
    </row>
    <row r="14" spans="1:3" s="49" customFormat="1">
      <c r="A14" s="34" t="s">
        <v>129</v>
      </c>
      <c r="B14" s="337">
        <v>0.71561457000000095</v>
      </c>
      <c r="C14" s="337">
        <v>1.885</v>
      </c>
    </row>
    <row r="15" spans="1:3">
      <c r="A15" s="30" t="s">
        <v>62</v>
      </c>
      <c r="B15" s="237">
        <v>90.621566812845273</v>
      </c>
      <c r="C15" s="237">
        <v>89.104898187548272</v>
      </c>
    </row>
    <row r="16" spans="1:3">
      <c r="B16" s="237"/>
      <c r="C16" s="237"/>
    </row>
    <row r="17" spans="1:5">
      <c r="A17" s="30" t="s">
        <v>63</v>
      </c>
      <c r="B17" s="237"/>
      <c r="C17" s="237"/>
    </row>
    <row r="18" spans="1:5">
      <c r="A18" s="31" t="s">
        <v>64</v>
      </c>
      <c r="B18" s="237">
        <v>11.770133938801912</v>
      </c>
      <c r="C18" s="237">
        <v>-1.375</v>
      </c>
    </row>
    <row r="19" spans="1:5">
      <c r="A19" s="31" t="s">
        <v>65</v>
      </c>
      <c r="B19" s="237">
        <v>-0.9690393939991977</v>
      </c>
      <c r="C19" s="237">
        <v>3.56</v>
      </c>
    </row>
    <row r="20" spans="1:5">
      <c r="A20" s="34" t="s">
        <v>66</v>
      </c>
      <c r="B20" s="337">
        <v>-1.3168226815793331</v>
      </c>
      <c r="C20" s="337">
        <v>0.04</v>
      </c>
    </row>
    <row r="21" spans="1:5">
      <c r="A21" s="32" t="s">
        <v>412</v>
      </c>
      <c r="B21" s="237">
        <v>9.4842718632233804</v>
      </c>
      <c r="C21" s="237">
        <v>2.2250000000000001</v>
      </c>
    </row>
    <row r="22" spans="1:5">
      <c r="B22" s="237"/>
      <c r="C22" s="237"/>
    </row>
    <row r="23" spans="1:5">
      <c r="A23" s="30" t="s">
        <v>67</v>
      </c>
      <c r="B23" s="237">
        <v>-1.74266738781921</v>
      </c>
      <c r="C23" s="237">
        <v>-3.036</v>
      </c>
    </row>
    <row r="24" spans="1:5">
      <c r="A24" s="30" t="s">
        <v>68</v>
      </c>
      <c r="B24" s="237">
        <v>0.324326514941288</v>
      </c>
      <c r="C24" s="237">
        <v>0.4</v>
      </c>
    </row>
    <row r="25" spans="1:5">
      <c r="A25" s="138" t="s">
        <v>69</v>
      </c>
      <c r="B25" s="337">
        <v>-8.8967422356286896</v>
      </c>
      <c r="C25" s="337">
        <v>-9.0920000000000005</v>
      </c>
    </row>
    <row r="26" spans="1:5">
      <c r="B26" s="237"/>
      <c r="C26" s="237"/>
    </row>
    <row r="27" spans="1:5">
      <c r="A27" s="28" t="s">
        <v>70</v>
      </c>
      <c r="B27" s="237">
        <v>89.790755567562044</v>
      </c>
      <c r="C27" s="237">
        <v>79.601898187548272</v>
      </c>
      <c r="E27" s="384"/>
    </row>
    <row r="28" spans="1:5">
      <c r="A28" s="30" t="s">
        <v>71</v>
      </c>
      <c r="B28" s="237"/>
      <c r="C28" s="237"/>
      <c r="E28" s="33"/>
    </row>
    <row r="29" spans="1:5">
      <c r="A29" s="28" t="s">
        <v>72</v>
      </c>
      <c r="B29" s="237"/>
      <c r="C29" s="237"/>
      <c r="E29" s="33"/>
    </row>
    <row r="30" spans="1:5" ht="25.5">
      <c r="A30" s="70" t="s">
        <v>154</v>
      </c>
      <c r="B30" s="366">
        <v>-6.4930000000000003</v>
      </c>
      <c r="C30" s="366">
        <v>-9.7639999999999993</v>
      </c>
      <c r="E30" s="33"/>
    </row>
    <row r="31" spans="1:5" ht="25.5">
      <c r="A31" s="70" t="s">
        <v>278</v>
      </c>
      <c r="B31" s="366" t="s">
        <v>413</v>
      </c>
      <c r="C31" s="366">
        <v>13.537000000000001</v>
      </c>
      <c r="E31" s="33"/>
    </row>
    <row r="32" spans="1:5">
      <c r="A32" s="70" t="s">
        <v>299</v>
      </c>
      <c r="B32" s="366">
        <v>-3.645</v>
      </c>
      <c r="C32" s="366"/>
      <c r="E32" s="33"/>
    </row>
    <row r="33" spans="1:9">
      <c r="A33" s="31" t="s">
        <v>73</v>
      </c>
      <c r="B33" s="237">
        <v>-37.626053189339459</v>
      </c>
      <c r="C33" s="237">
        <v>-34.072000000000003</v>
      </c>
      <c r="E33" s="33"/>
      <c r="H33" s="201"/>
    </row>
    <row r="34" spans="1:9">
      <c r="A34" s="31" t="s">
        <v>74</v>
      </c>
      <c r="B34" s="237">
        <v>0</v>
      </c>
      <c r="C34" s="237">
        <v>0.42399999999999999</v>
      </c>
      <c r="E34" s="33"/>
    </row>
    <row r="35" spans="1:9">
      <c r="A35" s="31" t="s">
        <v>75</v>
      </c>
      <c r="B35" s="366" t="s">
        <v>414</v>
      </c>
      <c r="C35" s="366">
        <v>-0.246</v>
      </c>
      <c r="E35" s="33"/>
    </row>
    <row r="36" spans="1:9">
      <c r="A36" s="31" t="s">
        <v>76</v>
      </c>
      <c r="B36" s="237">
        <v>1.71</v>
      </c>
      <c r="C36" s="237">
        <v>0.31900000000000001</v>
      </c>
      <c r="E36" s="33"/>
    </row>
    <row r="37" spans="1:9">
      <c r="A37" s="34" t="s">
        <v>77</v>
      </c>
      <c r="B37" s="367">
        <v>0</v>
      </c>
      <c r="C37" s="367">
        <v>0</v>
      </c>
      <c r="E37" s="33"/>
    </row>
    <row r="38" spans="1:9">
      <c r="A38" s="32"/>
      <c r="B38" s="237"/>
      <c r="C38" s="237"/>
      <c r="E38" s="33"/>
    </row>
    <row r="39" spans="1:9">
      <c r="A39" s="28" t="s">
        <v>78</v>
      </c>
      <c r="B39" s="237">
        <v>-46.054053189339456</v>
      </c>
      <c r="C39" s="237">
        <v>-29.802</v>
      </c>
      <c r="E39" s="384"/>
    </row>
    <row r="40" spans="1:9">
      <c r="B40" s="237"/>
      <c r="C40" s="237"/>
      <c r="E40" s="33"/>
    </row>
    <row r="41" spans="1:9">
      <c r="A41" s="28" t="s">
        <v>79</v>
      </c>
      <c r="B41" s="237"/>
      <c r="C41" s="237"/>
      <c r="E41" s="33"/>
    </row>
    <row r="42" spans="1:9">
      <c r="A42" s="31" t="s">
        <v>156</v>
      </c>
      <c r="B42" s="431">
        <v>0.20420971999999893</v>
      </c>
      <c r="C42" s="237">
        <v>-32.195500000000003</v>
      </c>
      <c r="E42" s="385"/>
    </row>
    <row r="43" spans="1:9">
      <c r="A43" s="31" t="s">
        <v>80</v>
      </c>
      <c r="B43" s="366">
        <v>25</v>
      </c>
      <c r="C43" s="366">
        <v>29.895900000000001</v>
      </c>
      <c r="E43" s="368"/>
      <c r="I43" s="201"/>
    </row>
    <row r="44" spans="1:9">
      <c r="A44" s="31" t="s">
        <v>81</v>
      </c>
      <c r="B44" s="431">
        <v>-25.191210819999988</v>
      </c>
      <c r="C44" s="237">
        <v>-24.795000000000002</v>
      </c>
      <c r="E44" s="385"/>
      <c r="I44" s="369"/>
    </row>
    <row r="45" spans="1:9">
      <c r="A45" s="73" t="s">
        <v>192</v>
      </c>
      <c r="B45" s="237">
        <v>-28.958209999999998</v>
      </c>
      <c r="C45" s="237">
        <v>-19.371222499999998</v>
      </c>
      <c r="E45" s="385"/>
    </row>
    <row r="46" spans="1:9" s="236" customFormat="1">
      <c r="A46" s="73" t="s">
        <v>175</v>
      </c>
      <c r="B46" s="237">
        <v>-4.7434844000000016</v>
      </c>
      <c r="C46" s="368">
        <v>-1.911</v>
      </c>
      <c r="E46" s="368"/>
    </row>
    <row r="47" spans="1:9" s="236" customFormat="1">
      <c r="A47" s="73" t="s">
        <v>281</v>
      </c>
      <c r="B47" s="366" t="s">
        <v>415</v>
      </c>
      <c r="C47" s="368">
        <v>-16.666</v>
      </c>
      <c r="E47" s="368"/>
    </row>
    <row r="48" spans="1:9" s="29" customFormat="1">
      <c r="A48" s="365" t="s">
        <v>272</v>
      </c>
      <c r="B48" s="337">
        <v>0</v>
      </c>
      <c r="C48" s="337">
        <v>0.88660000000000005</v>
      </c>
      <c r="E48" s="385"/>
    </row>
    <row r="49" spans="1:7">
      <c r="A49" s="32"/>
      <c r="B49" s="237"/>
      <c r="C49" s="237"/>
      <c r="E49" s="385"/>
    </row>
    <row r="50" spans="1:7">
      <c r="A50" s="28" t="s">
        <v>82</v>
      </c>
      <c r="B50" s="237">
        <v>-33.688695499999987</v>
      </c>
      <c r="C50" s="237">
        <v>-64.156222499999998</v>
      </c>
      <c r="E50" s="385"/>
      <c r="F50" s="369"/>
      <c r="G50" s="372"/>
    </row>
    <row r="51" spans="1:7">
      <c r="A51" s="28"/>
      <c r="B51" s="237"/>
      <c r="C51" s="237"/>
      <c r="E51" s="385"/>
    </row>
    <row r="52" spans="1:7">
      <c r="A52" s="28" t="s">
        <v>83</v>
      </c>
      <c r="B52" s="237">
        <v>10.048006878222601</v>
      </c>
      <c r="C52" s="237">
        <v>-14.356324312451726</v>
      </c>
      <c r="E52" s="385"/>
    </row>
    <row r="53" spans="1:7">
      <c r="A53" s="31" t="s">
        <v>84</v>
      </c>
      <c r="B53" s="237">
        <v>43.97767568754827</v>
      </c>
      <c r="C53" s="237">
        <v>58.473999999999997</v>
      </c>
      <c r="E53" s="385"/>
    </row>
    <row r="54" spans="1:7">
      <c r="A54" s="34" t="s">
        <v>85</v>
      </c>
      <c r="B54" s="337">
        <v>8.2722271571656018E-3</v>
      </c>
      <c r="C54" s="337">
        <v>-0.14000000000000001</v>
      </c>
      <c r="E54" s="385"/>
    </row>
    <row r="55" spans="1:7" s="33" customFormat="1">
      <c r="A55" s="35"/>
      <c r="B55" s="237"/>
      <c r="C55" s="237"/>
      <c r="E55" s="385"/>
    </row>
    <row r="56" spans="1:7">
      <c r="A56" s="28" t="s">
        <v>86</v>
      </c>
      <c r="B56" s="237">
        <v>54.033954792928036</v>
      </c>
      <c r="C56" s="237">
        <v>43.97767568754827</v>
      </c>
      <c r="E56" s="237"/>
    </row>
    <row r="57" spans="1:7">
      <c r="A57" s="28"/>
      <c r="B57" s="237"/>
      <c r="C57" s="237"/>
    </row>
    <row r="58" spans="1:7">
      <c r="A58" s="28" t="s">
        <v>87</v>
      </c>
      <c r="B58" s="237"/>
      <c r="C58" s="237"/>
    </row>
    <row r="59" spans="1:7">
      <c r="A59" s="28"/>
      <c r="B59" s="237"/>
      <c r="C59" s="237"/>
    </row>
    <row r="60" spans="1:7">
      <c r="A60" s="27" t="s">
        <v>416</v>
      </c>
      <c r="B60" s="354" t="s">
        <v>417</v>
      </c>
      <c r="C60" s="354" t="s">
        <v>418</v>
      </c>
    </row>
    <row r="61" spans="1:7">
      <c r="A61" s="28"/>
      <c r="B61" s="237"/>
      <c r="C61" s="237"/>
    </row>
    <row r="62" spans="1:7">
      <c r="A62" s="30" t="s">
        <v>419</v>
      </c>
      <c r="B62" s="431">
        <v>49.027800319987698</v>
      </c>
      <c r="C62" s="431">
        <v>33.983705558643805</v>
      </c>
    </row>
    <row r="63" spans="1:7">
      <c r="A63" s="138" t="s">
        <v>420</v>
      </c>
      <c r="B63" s="432">
        <v>5.0151347300000007</v>
      </c>
      <c r="C63" s="432">
        <v>10.00427</v>
      </c>
    </row>
    <row r="64" spans="1:7">
      <c r="A64" s="30" t="s">
        <v>421</v>
      </c>
      <c r="B64" s="237">
        <v>54.042935049987697</v>
      </c>
      <c r="C64" s="237">
        <v>43.987975558643804</v>
      </c>
    </row>
  </sheetData>
  <phoneticPr fontId="12" type="noConversion"/>
  <pageMargins left="0.75" right="0.75" top="0.44" bottom="0.39" header="0.4921259845" footer="0.22"/>
  <pageSetup paperSize="9" scale="92"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zoomScale="90" zoomScaleNormal="90" workbookViewId="0"/>
  </sheetViews>
  <sheetFormatPr defaultColWidth="11.42578125" defaultRowHeight="15"/>
  <cols>
    <col min="1" max="1" width="47.85546875" style="91" customWidth="1"/>
    <col min="2" max="3" width="12.28515625" style="91" customWidth="1"/>
    <col min="4" max="5" width="13.140625" style="91" customWidth="1"/>
    <col min="6" max="6" width="13.140625" style="110" customWidth="1"/>
    <col min="7" max="8" width="12.28515625" style="91" customWidth="1"/>
    <col min="9" max="9" width="13.140625" style="91" customWidth="1"/>
    <col min="10" max="10" width="12.28515625" style="91" customWidth="1"/>
    <col min="11" max="11" width="15.7109375" style="91" customWidth="1"/>
    <col min="12" max="16384" width="11.42578125" style="91"/>
  </cols>
  <sheetData>
    <row r="1" spans="1:11" ht="12.75" customHeight="1">
      <c r="A1" s="90" t="s">
        <v>422</v>
      </c>
      <c r="C1" s="92"/>
      <c r="D1" s="93"/>
      <c r="E1" s="93"/>
      <c r="F1" s="118"/>
      <c r="G1" s="93"/>
      <c r="H1" s="93"/>
      <c r="I1" s="93"/>
      <c r="J1" s="93"/>
    </row>
    <row r="2" spans="1:11" ht="12.75" customHeight="1">
      <c r="A2" s="155"/>
      <c r="C2" s="92"/>
      <c r="D2" s="145"/>
      <c r="E2" s="93"/>
      <c r="F2" s="118"/>
      <c r="G2" s="93"/>
      <c r="H2" s="93"/>
      <c r="I2" s="93"/>
      <c r="J2" s="93"/>
    </row>
    <row r="3" spans="1:11" ht="17.25" customHeight="1">
      <c r="A3" s="94" t="s">
        <v>170</v>
      </c>
      <c r="B3" s="92"/>
      <c r="C3" s="92"/>
      <c r="D3" s="373"/>
      <c r="E3" s="93"/>
      <c r="F3" s="118"/>
      <c r="G3" s="93"/>
      <c r="H3" s="95"/>
      <c r="I3" s="93"/>
      <c r="J3" s="93"/>
    </row>
    <row r="4" spans="1:11" ht="17.25" customHeight="1">
      <c r="A4" s="94"/>
      <c r="B4" s="92"/>
      <c r="C4" s="92"/>
      <c r="D4" s="373"/>
      <c r="E4" s="93"/>
      <c r="F4" s="118"/>
      <c r="G4" s="93"/>
      <c r="H4" s="95"/>
      <c r="I4" s="93"/>
      <c r="J4" s="93"/>
    </row>
    <row r="5" spans="1:11" ht="51">
      <c r="A5" s="97" t="s">
        <v>423</v>
      </c>
      <c r="B5" s="98" t="s">
        <v>90</v>
      </c>
      <c r="C5" s="98" t="s">
        <v>236</v>
      </c>
      <c r="D5" s="98" t="s">
        <v>237</v>
      </c>
      <c r="E5" s="98" t="s">
        <v>214</v>
      </c>
      <c r="F5" s="98" t="s">
        <v>228</v>
      </c>
      <c r="G5" s="99" t="s">
        <v>424</v>
      </c>
      <c r="H5" s="98" t="s">
        <v>425</v>
      </c>
      <c r="I5" s="99" t="s">
        <v>229</v>
      </c>
      <c r="J5" s="99" t="s">
        <v>426</v>
      </c>
    </row>
    <row r="6" spans="1:11">
      <c r="A6" s="93"/>
      <c r="B6" s="101"/>
      <c r="C6" s="101"/>
      <c r="D6" s="101"/>
      <c r="E6" s="101"/>
      <c r="F6" s="101"/>
      <c r="G6" s="101"/>
      <c r="H6" s="101"/>
      <c r="I6" s="101"/>
      <c r="J6" s="101"/>
    </row>
    <row r="7" spans="1:11">
      <c r="A7" s="93" t="s">
        <v>291</v>
      </c>
      <c r="B7" s="199">
        <v>19.399000000000001</v>
      </c>
      <c r="C7" s="199">
        <v>-2.9750000000000001</v>
      </c>
      <c r="D7" s="199">
        <v>-2.0000000000000009E-4</v>
      </c>
      <c r="E7" s="199">
        <v>-0.90100000000000002</v>
      </c>
      <c r="F7" s="199">
        <v>0.33400000000000002</v>
      </c>
      <c r="G7" s="199">
        <v>190.30599999999998</v>
      </c>
      <c r="H7" s="199">
        <v>206.16279999999998</v>
      </c>
      <c r="I7" s="199">
        <v>0.151</v>
      </c>
      <c r="J7" s="199">
        <v>206.31379999999999</v>
      </c>
    </row>
    <row r="8" spans="1:11">
      <c r="A8" s="101" t="s">
        <v>230</v>
      </c>
      <c r="B8" s="199"/>
      <c r="C8" s="205"/>
      <c r="D8" s="205"/>
      <c r="E8" s="205"/>
      <c r="F8" s="199"/>
      <c r="G8" s="205"/>
      <c r="H8" s="205"/>
      <c r="I8" s="205"/>
      <c r="J8" s="205"/>
    </row>
    <row r="9" spans="1:11">
      <c r="A9" s="176" t="s">
        <v>231</v>
      </c>
      <c r="B9" s="254"/>
      <c r="C9" s="254"/>
      <c r="D9" s="254"/>
      <c r="E9" s="254"/>
      <c r="F9" s="254"/>
      <c r="G9" s="199">
        <v>37.918876655331957</v>
      </c>
      <c r="H9" s="206">
        <v>37.918876655331957</v>
      </c>
      <c r="I9" s="199">
        <v>-4.2082714456336302E-3</v>
      </c>
      <c r="J9" s="206">
        <v>37.914668383886323</v>
      </c>
      <c r="K9" s="103"/>
    </row>
    <row r="10" spans="1:11" ht="25.5">
      <c r="A10" s="178" t="s">
        <v>427</v>
      </c>
      <c r="B10" s="254"/>
      <c r="C10" s="254"/>
      <c r="D10" s="254"/>
      <c r="E10" s="254"/>
      <c r="F10" s="254"/>
      <c r="G10" s="199">
        <v>9.7564999999999999E-2</v>
      </c>
      <c r="H10" s="206">
        <v>9.7564999999999999E-2</v>
      </c>
      <c r="I10" s="199"/>
      <c r="J10" s="206">
        <v>9.7564999999999999E-2</v>
      </c>
    </row>
    <row r="11" spans="1:11">
      <c r="A11" s="101" t="s">
        <v>238</v>
      </c>
      <c r="B11" s="254"/>
      <c r="C11" s="254"/>
      <c r="D11" s="254"/>
      <c r="E11" s="199">
        <v>0.45902199999999999</v>
      </c>
      <c r="F11" s="254"/>
      <c r="G11" s="199">
        <v>-8.1000000000000003E-2</v>
      </c>
      <c r="H11" s="206">
        <v>0.37802199999999997</v>
      </c>
      <c r="I11" s="199"/>
      <c r="J11" s="206">
        <v>0.37802199999999997</v>
      </c>
    </row>
    <row r="12" spans="1:11">
      <c r="A12" s="93" t="s">
        <v>239</v>
      </c>
      <c r="B12" s="254"/>
      <c r="C12" s="254"/>
      <c r="D12" s="254"/>
      <c r="E12" s="254"/>
      <c r="F12" s="254"/>
      <c r="G12" s="254"/>
      <c r="H12" s="206">
        <v>0</v>
      </c>
      <c r="I12" s="199"/>
      <c r="J12" s="206">
        <v>0</v>
      </c>
    </row>
    <row r="13" spans="1:11">
      <c r="A13" s="102" t="s">
        <v>240</v>
      </c>
      <c r="B13" s="419"/>
      <c r="C13" s="207">
        <v>6.2295999999999997E-2</v>
      </c>
      <c r="D13" s="419"/>
      <c r="E13" s="419"/>
      <c r="F13" s="419"/>
      <c r="G13" s="207">
        <v>-1.1797999999999999E-2</v>
      </c>
      <c r="H13" s="207">
        <v>5.0498000000000001E-2</v>
      </c>
      <c r="I13" s="207">
        <v>-7.8683574127583807E-3</v>
      </c>
      <c r="J13" s="207">
        <v>4.2629642587241619E-2</v>
      </c>
    </row>
    <row r="14" spans="1:11">
      <c r="A14" s="93" t="s">
        <v>233</v>
      </c>
      <c r="B14" s="199"/>
      <c r="C14" s="199">
        <v>6.2295999999999997E-2</v>
      </c>
      <c r="D14" s="199"/>
      <c r="E14" s="199">
        <v>0.45902199999999999</v>
      </c>
      <c r="F14" s="199"/>
      <c r="G14" s="199">
        <v>37.923643655331958</v>
      </c>
      <c r="H14" s="199">
        <v>38.444961655331959</v>
      </c>
      <c r="I14" s="199">
        <v>-1.2076628858392011E-2</v>
      </c>
      <c r="J14" s="199">
        <v>38.432885026473571</v>
      </c>
      <c r="K14" s="103"/>
    </row>
    <row r="15" spans="1:11">
      <c r="A15" s="93"/>
      <c r="B15" s="199"/>
      <c r="C15" s="199"/>
      <c r="D15" s="199"/>
      <c r="E15" s="199"/>
      <c r="F15" s="199"/>
      <c r="G15" s="199"/>
      <c r="H15" s="434"/>
      <c r="I15" s="199"/>
      <c r="J15" s="199"/>
    </row>
    <row r="16" spans="1:11">
      <c r="A16" s="93" t="s">
        <v>234</v>
      </c>
      <c r="B16" s="199"/>
      <c r="C16" s="199"/>
      <c r="D16" s="199"/>
      <c r="E16" s="199"/>
      <c r="F16" s="199"/>
      <c r="G16" s="199"/>
      <c r="H16" s="434"/>
      <c r="I16" s="199"/>
      <c r="J16" s="199"/>
    </row>
    <row r="17" spans="1:11">
      <c r="A17" s="178" t="s">
        <v>245</v>
      </c>
      <c r="B17" s="370"/>
      <c r="C17" s="370"/>
      <c r="D17" s="370"/>
      <c r="E17" s="370"/>
      <c r="F17" s="206">
        <v>0.14682400000000001</v>
      </c>
      <c r="G17" s="206">
        <v>0.16079100000000002</v>
      </c>
      <c r="H17" s="206">
        <v>0.30761500000000003</v>
      </c>
      <c r="I17" s="206"/>
      <c r="J17" s="206">
        <v>0.30761500000000003</v>
      </c>
    </row>
    <row r="18" spans="1:11">
      <c r="A18" s="177" t="s">
        <v>241</v>
      </c>
      <c r="B18" s="370"/>
      <c r="C18" s="370"/>
      <c r="D18" s="370"/>
      <c r="E18" s="370"/>
      <c r="F18" s="206"/>
      <c r="G18" s="206">
        <v>-28.95821025</v>
      </c>
      <c r="H18" s="206">
        <v>-28.95821025</v>
      </c>
      <c r="I18" s="206"/>
      <c r="J18" s="206">
        <v>-28.95821025</v>
      </c>
    </row>
    <row r="19" spans="1:11">
      <c r="A19" s="177" t="s">
        <v>246</v>
      </c>
      <c r="B19" s="370"/>
      <c r="C19" s="370"/>
      <c r="D19" s="370"/>
      <c r="E19" s="370"/>
      <c r="F19" s="206"/>
      <c r="G19" s="206">
        <v>2.169362E-2</v>
      </c>
      <c r="H19" s="206">
        <v>2.169362E-2</v>
      </c>
      <c r="I19" s="206"/>
      <c r="J19" s="206">
        <v>2.169362E-2</v>
      </c>
    </row>
    <row r="20" spans="1:11">
      <c r="A20" s="216" t="s">
        <v>280</v>
      </c>
      <c r="B20" s="371"/>
      <c r="C20" s="371"/>
      <c r="D20" s="371"/>
      <c r="E20" s="371"/>
      <c r="F20" s="207"/>
      <c r="G20" s="207">
        <v>-4.7434839999999996</v>
      </c>
      <c r="H20" s="207">
        <v>-4.7434839999999996</v>
      </c>
      <c r="I20" s="207"/>
      <c r="J20" s="207">
        <v>-4.7434839999999996</v>
      </c>
    </row>
    <row r="21" spans="1:11">
      <c r="A21" s="93" t="s">
        <v>235</v>
      </c>
      <c r="B21" s="206"/>
      <c r="C21" s="206"/>
      <c r="D21" s="206"/>
      <c r="E21" s="206"/>
      <c r="F21" s="206">
        <v>0.14682400000000001</v>
      </c>
      <c r="G21" s="206">
        <v>-33.519209629999999</v>
      </c>
      <c r="H21" s="206">
        <v>-33.372385630000004</v>
      </c>
      <c r="I21" s="206"/>
      <c r="J21" s="206">
        <v>-33.372385630000004</v>
      </c>
    </row>
    <row r="22" spans="1:11">
      <c r="A22" s="181" t="s">
        <v>244</v>
      </c>
      <c r="B22" s="207"/>
      <c r="C22" s="207"/>
      <c r="D22" s="207"/>
      <c r="E22" s="207"/>
      <c r="F22" s="207"/>
      <c r="G22" s="207"/>
      <c r="H22" s="207">
        <v>0</v>
      </c>
      <c r="I22" s="207"/>
      <c r="J22" s="207">
        <v>0</v>
      </c>
    </row>
    <row r="23" spans="1:11">
      <c r="A23" s="93" t="s">
        <v>301</v>
      </c>
      <c r="B23" s="199">
        <v>19.399000000000001</v>
      </c>
      <c r="C23" s="199">
        <v>-2.9127040000000002</v>
      </c>
      <c r="D23" s="199">
        <v>-2.0000000000000009E-4</v>
      </c>
      <c r="E23" s="199">
        <v>-0.44197800000000004</v>
      </c>
      <c r="F23" s="199">
        <v>0.48082400000000003</v>
      </c>
      <c r="G23" s="199">
        <v>194.71043402533192</v>
      </c>
      <c r="H23" s="199">
        <v>211.23537602533193</v>
      </c>
      <c r="I23" s="199">
        <v>0.13892337114160799</v>
      </c>
      <c r="J23" s="199">
        <v>211.37429939647356</v>
      </c>
    </row>
    <row r="24" spans="1:11">
      <c r="C24" s="254"/>
    </row>
    <row r="25" spans="1:11" ht="57" customHeight="1">
      <c r="A25" s="97" t="s">
        <v>428</v>
      </c>
      <c r="B25" s="98" t="s">
        <v>429</v>
      </c>
      <c r="C25" s="98" t="s">
        <v>430</v>
      </c>
      <c r="D25" s="98" t="s">
        <v>227</v>
      </c>
      <c r="E25" s="98" t="s">
        <v>431</v>
      </c>
      <c r="F25" s="98" t="s">
        <v>432</v>
      </c>
      <c r="G25" s="99" t="s">
        <v>433</v>
      </c>
      <c r="H25" s="98" t="s">
        <v>434</v>
      </c>
      <c r="I25" s="99" t="s">
        <v>435</v>
      </c>
      <c r="J25" s="99" t="s">
        <v>436</v>
      </c>
    </row>
    <row r="26" spans="1:11">
      <c r="A26" s="93"/>
      <c r="B26" s="101"/>
      <c r="C26" s="101"/>
      <c r="D26" s="101"/>
      <c r="E26" s="101"/>
      <c r="F26" s="101"/>
      <c r="G26" s="101"/>
      <c r="H26" s="101"/>
      <c r="I26" s="101"/>
      <c r="J26" s="101"/>
    </row>
    <row r="27" spans="1:11">
      <c r="A27" s="93" t="s">
        <v>251</v>
      </c>
      <c r="B27" s="199">
        <v>19.399000000000001</v>
      </c>
      <c r="C27" s="199">
        <v>-1.2117990000000001</v>
      </c>
      <c r="D27" s="199">
        <v>-2.0000000000000009E-4</v>
      </c>
      <c r="E27" s="199">
        <v>-0.32652900000000001</v>
      </c>
      <c r="F27" s="199">
        <v>0.29677300000000173</v>
      </c>
      <c r="G27" s="199">
        <v>193.06087600000001</v>
      </c>
      <c r="H27" s="199">
        <f>SUM(B27:G27)</f>
      </c>
      <c r="I27" s="199">
        <v>0.24046300000000004</v>
      </c>
      <c r="J27" s="199">
        <f>H27+I27</f>
      </c>
    </row>
    <row r="28" spans="1:11">
      <c r="A28" s="101" t="s">
        <v>437</v>
      </c>
      <c r="B28" s="199"/>
      <c r="C28" s="199"/>
      <c r="D28" s="199"/>
      <c r="E28" s="199"/>
      <c r="F28" s="199"/>
      <c r="G28" s="199"/>
      <c r="H28" s="199"/>
      <c r="I28" s="199"/>
      <c r="J28" s="199"/>
    </row>
    <row r="29" spans="1:11">
      <c r="A29" s="176" t="s">
        <v>438</v>
      </c>
      <c r="B29" s="199"/>
      <c r="C29" s="199"/>
      <c r="D29" s="199"/>
      <c r="E29" s="199"/>
      <c r="F29" s="199"/>
      <c r="G29" s="199">
        <v>18.139705875625339</v>
      </c>
      <c r="H29" s="199">
        <f>SUM(B29:G29)</f>
      </c>
      <c r="I29" s="199">
        <v>3.3414656689632304E-3</v>
      </c>
      <c r="J29" s="199">
        <f>H29+I29</f>
      </c>
    </row>
    <row r="30" spans="1:11" ht="25.5">
      <c r="A30" s="178" t="s">
        <v>439</v>
      </c>
      <c r="B30" s="199"/>
      <c r="C30" s="199"/>
      <c r="D30" s="199"/>
      <c r="E30" s="199"/>
      <c r="F30" s="199"/>
      <c r="G30" s="199">
        <v>-0.121728</v>
      </c>
      <c r="H30" s="206">
        <f t="shared" ref="H30:H33" si="0">SUM(B30:G30)</f>
      </c>
      <c r="I30" s="199"/>
      <c r="J30" s="199">
        <f>H30+I30</f>
      </c>
      <c r="K30" s="103"/>
    </row>
    <row r="31" spans="1:11">
      <c r="A31" s="176" t="s">
        <v>232</v>
      </c>
      <c r="B31" s="199"/>
      <c r="C31" s="199"/>
      <c r="D31" s="199"/>
      <c r="E31" s="199">
        <f>-0.235-0.339</f>
      </c>
      <c r="F31" s="199"/>
      <c r="G31" s="199"/>
      <c r="H31" s="206">
        <f t="shared" si="0"/>
        <v>-0.57400000000000007</v>
      </c>
      <c r="I31" s="199"/>
      <c r="J31" s="199">
        <f>H31+I31</f>
      </c>
      <c r="K31" s="103"/>
    </row>
    <row r="32" spans="1:11">
      <c r="A32" s="176" t="s">
        <v>440</v>
      </c>
      <c r="B32" s="199"/>
      <c r="C32" s="199"/>
      <c r="D32" s="199"/>
      <c r="E32" s="199"/>
      <c r="F32" s="199"/>
      <c r="G32" s="199"/>
      <c r="H32" s="206">
        <f t="shared" si="0"/>
        <v>0</v>
      </c>
      <c r="I32" s="199"/>
      <c r="J32" s="199">
        <f>H32+I32</f>
      </c>
    </row>
    <row r="33" spans="1:11">
      <c r="A33" s="180" t="s">
        <v>441</v>
      </c>
      <c r="B33" s="207"/>
      <c r="C33" s="207">
        <v>-1.7635000000000001</v>
      </c>
      <c r="D33" s="207"/>
      <c r="E33" s="207"/>
      <c r="F33" s="207"/>
      <c r="G33" s="207"/>
      <c r="H33" s="207">
        <f t="shared" si="0"/>
        <v>-1.7635000000000001</v>
      </c>
      <c r="I33" s="207">
        <v>-9.1758999999999993E-2</v>
      </c>
      <c r="J33" s="207">
        <f>H33+I33</f>
      </c>
    </row>
    <row r="34" spans="1:11">
      <c r="A34" s="93" t="s">
        <v>442</v>
      </c>
      <c r="B34" s="199"/>
      <c r="C34" s="199">
        <f>SUM(C30:C33)</f>
      </c>
      <c r="D34" s="199"/>
      <c r="E34" s="199">
        <f>SUM(E30:E33)</f>
      </c>
      <c r="F34" s="199"/>
      <c r="G34" s="199">
        <f t="shared" ref="G34:J34" si="1">SUM(G29:G33)</f>
      </c>
      <c r="H34" s="199">
        <f t="shared" si="1"/>
        <v>15.680477875625336</v>
      </c>
      <c r="I34" s="199">
        <f t="shared" si="1"/>
        <v>-8.841753433103676E-2</v>
      </c>
      <c r="J34" s="199">
        <f t="shared" si="1"/>
        <v>15.5920603412943</v>
      </c>
    </row>
    <row r="35" spans="1:11">
      <c r="A35" s="93"/>
      <c r="B35" s="199"/>
      <c r="C35" s="199"/>
      <c r="D35" s="199"/>
      <c r="E35" s="199"/>
      <c r="F35" s="199"/>
      <c r="G35" s="199"/>
      <c r="H35" s="199"/>
      <c r="I35" s="199"/>
      <c r="J35" s="199"/>
    </row>
    <row r="36" spans="1:11">
      <c r="A36" s="93" t="s">
        <v>443</v>
      </c>
      <c r="B36" s="199"/>
      <c r="C36" s="199"/>
      <c r="D36" s="199"/>
      <c r="E36" s="199"/>
      <c r="F36" s="199"/>
      <c r="G36" s="199"/>
      <c r="H36" s="199"/>
      <c r="I36" s="199"/>
      <c r="J36" s="199"/>
    </row>
    <row r="37" spans="1:11">
      <c r="A37" s="177" t="s">
        <v>444</v>
      </c>
      <c r="B37" s="206"/>
      <c r="C37" s="206"/>
      <c r="D37" s="206"/>
      <c r="E37" s="206"/>
      <c r="F37" s="206">
        <v>3.7600000000000001E-2</v>
      </c>
      <c r="G37" s="206">
        <v>0.49871500000000002</v>
      </c>
      <c r="H37" s="206">
        <f>SUM(B37:G37)</f>
      </c>
      <c r="I37" s="206"/>
      <c r="J37" s="199">
        <f t="shared" ref="J37:J40" si="2">H37+I37</f>
      </c>
    </row>
    <row r="38" spans="1:11">
      <c r="A38" s="177" t="s">
        <v>445</v>
      </c>
      <c r="B38" s="206"/>
      <c r="C38" s="206"/>
      <c r="D38" s="206"/>
      <c r="E38" s="206"/>
      <c r="F38" s="206"/>
      <c r="G38" s="206">
        <v>-19.371223000000001</v>
      </c>
      <c r="H38" s="206">
        <f>SUM(B38:G38)</f>
      </c>
      <c r="I38" s="199"/>
      <c r="J38" s="199">
        <f t="shared" si="2"/>
        <v>-19.371223000000001</v>
      </c>
    </row>
    <row r="39" spans="1:11">
      <c r="A39" s="177" t="s">
        <v>446</v>
      </c>
      <c r="B39" s="206"/>
      <c r="C39" s="206"/>
      <c r="D39" s="206"/>
      <c r="E39" s="206"/>
      <c r="F39" s="199"/>
      <c r="G39" s="199">
        <v>0.02</v>
      </c>
      <c r="H39" s="206">
        <f t="shared" ref="H39:H40" si="3">SUM(B39:G39)</f>
      </c>
      <c r="I39" s="199"/>
      <c r="J39" s="199">
        <f t="shared" si="2"/>
        <v>0.02</v>
      </c>
    </row>
    <row r="40" spans="1:11">
      <c r="A40" s="179" t="s">
        <v>190</v>
      </c>
      <c r="B40" s="207"/>
      <c r="C40" s="207"/>
      <c r="D40" s="207"/>
      <c r="E40" s="207"/>
      <c r="F40" s="207"/>
      <c r="G40" s="207">
        <v>-1.9</v>
      </c>
      <c r="H40" s="207">
        <f t="shared" si="3"/>
        <v>-1.9</v>
      </c>
      <c r="I40" s="207"/>
      <c r="J40" s="207">
        <f t="shared" si="2"/>
        <v>-1.9</v>
      </c>
      <c r="K40" s="497"/>
    </row>
    <row r="41" spans="1:11">
      <c r="A41" s="93" t="s">
        <v>447</v>
      </c>
      <c r="B41" s="206"/>
      <c r="C41" s="206"/>
      <c r="D41" s="206"/>
      <c r="E41" s="206"/>
      <c r="F41" s="206">
        <f>SUM(F37:F40)</f>
      </c>
      <c r="G41" s="206">
        <f>SUM(G37:G40)</f>
      </c>
      <c r="H41" s="206">
        <f>SUM(H37:H40)</f>
      </c>
      <c r="I41" s="206"/>
      <c r="J41" s="206">
        <f>SUM(J37:J40)</f>
      </c>
    </row>
    <row r="42" spans="1:11">
      <c r="A42" s="183" t="s">
        <v>448</v>
      </c>
      <c r="B42" s="207"/>
      <c r="C42" s="207"/>
      <c r="D42" s="207"/>
      <c r="E42" s="207"/>
      <c r="F42" s="207"/>
      <c r="G42" s="207">
        <v>0</v>
      </c>
      <c r="H42" s="207">
        <f>G42</f>
      </c>
      <c r="I42" s="207"/>
      <c r="J42" s="207">
        <f>H42</f>
      </c>
    </row>
    <row r="43" spans="1:11">
      <c r="A43" s="93" t="s">
        <v>300</v>
      </c>
      <c r="B43" s="199">
        <f>B27+B34+B41+B42</f>
      </c>
      <c r="C43" s="199">
        <f t="shared" ref="C43:J43" si="4">C27+C34+C41+C42</f>
      </c>
      <c r="D43" s="199">
        <f t="shared" si="4"/>
        <v>-2.0000000000000009E-4</v>
      </c>
      <c r="E43" s="199">
        <f t="shared" si="4"/>
        <v>-0.90052900000000013</v>
      </c>
      <c r="F43" s="199">
        <f t="shared" si="4"/>
        <v>0.33437300000000175</v>
      </c>
      <c r="G43" s="199">
        <f t="shared" si="4"/>
        <v>190.32634587562535</v>
      </c>
      <c r="H43" s="199">
        <f>H27+H34+H41+H42</f>
      </c>
      <c r="I43" s="199">
        <f t="shared" si="4"/>
        <v>0.15204546566896326</v>
      </c>
      <c r="J43" s="199">
        <f t="shared" si="4"/>
        <v>206.33573634129428</v>
      </c>
      <c r="K43" s="103"/>
    </row>
  </sheetData>
  <pageMargins left="0.75" right="0.28000000000000003" top="1" bottom="1" header="0.4921259845" footer="0.4921259845"/>
  <pageSetup paperSize="9" scale="56" orientation="landscape" horizontalDpi="12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pageSetUpPr fitToPage="1"/>
  </sheetPr>
  <dimension ref="A1:F36"/>
  <sheetViews>
    <sheetView zoomScale="90" zoomScaleNormal="90" workbookViewId="0"/>
  </sheetViews>
  <sheetFormatPr defaultRowHeight="12.75"/>
  <cols>
    <col min="1" max="1" width="50.42578125" style="38" customWidth="1"/>
    <col min="2" max="6" width="11.140625" style="38" customWidth="1"/>
    <col min="7" max="16384" width="9.140625" style="38"/>
  </cols>
  <sheetData>
    <row r="1" spans="1:6">
      <c r="A1" s="90" t="s">
        <v>449</v>
      </c>
      <c r="B1" s="90"/>
      <c r="C1" s="90"/>
      <c r="D1" s="90"/>
      <c r="E1" s="90"/>
      <c r="F1" s="90"/>
    </row>
    <row r="2" spans="1:6" ht="15.75">
      <c r="A2" s="173"/>
      <c r="B2" s="173"/>
      <c r="C2" s="173"/>
      <c r="D2" s="374"/>
      <c r="E2" s="37"/>
      <c r="F2" s="37"/>
    </row>
    <row r="3" spans="1:6" ht="15.75">
      <c r="A3" s="50" t="s">
        <v>93</v>
      </c>
      <c r="C3" s="50"/>
      <c r="D3" s="50"/>
      <c r="E3" s="141"/>
      <c r="F3" s="380"/>
    </row>
    <row r="4" spans="1:6">
      <c r="A4" s="39"/>
      <c r="B4" s="39"/>
      <c r="C4" s="39"/>
      <c r="D4" s="39"/>
      <c r="E4" s="136"/>
      <c r="F4" s="379"/>
    </row>
    <row r="5" spans="1:6">
      <c r="A5" s="40"/>
      <c r="B5" s="245" t="s">
        <v>450</v>
      </c>
      <c r="C5" s="245" t="s">
        <v>451</v>
      </c>
      <c r="D5" s="245" t="s">
        <v>452</v>
      </c>
      <c r="E5" s="245" t="s">
        <v>453</v>
      </c>
      <c r="F5" s="381"/>
    </row>
    <row r="6" spans="1:6">
      <c r="A6" s="41"/>
      <c r="B6" s="41"/>
      <c r="C6" s="41"/>
      <c r="D6" s="108"/>
      <c r="E6" s="108"/>
      <c r="F6" s="108"/>
    </row>
    <row r="7" spans="1:6">
      <c r="A7" s="36" t="s">
        <v>454</v>
      </c>
      <c r="B7" s="247">
        <v>0.17759293975042917</v>
      </c>
      <c r="C7" s="247">
        <v>0.21372102369950538</v>
      </c>
      <c r="D7" s="247">
        <v>0.98239949565085893</v>
      </c>
      <c r="E7" s="247">
        <v>0.46837865091837927</v>
      </c>
      <c r="F7" s="247"/>
    </row>
    <row r="8" spans="1:6">
      <c r="A8" s="36" t="s">
        <v>455</v>
      </c>
      <c r="B8" s="69">
        <v>0.17759293975042917</v>
      </c>
      <c r="C8" s="69">
        <v>0.21366058655144848</v>
      </c>
      <c r="D8" s="69">
        <v>0.98239949565085893</v>
      </c>
      <c r="E8" s="247">
        <v>0.46824629195491069</v>
      </c>
      <c r="F8" s="247"/>
    </row>
    <row r="9" spans="1:6" s="257" customFormat="1">
      <c r="A9" s="36" t="s">
        <v>95</v>
      </c>
      <c r="B9" s="69">
        <v>0.74905541127401032</v>
      </c>
      <c r="C9" s="69">
        <v>0.78815192508353693</v>
      </c>
      <c r="D9" s="69">
        <v>2.3268088206277215</v>
      </c>
      <c r="E9" s="69">
        <v>2.0553712358547664</v>
      </c>
      <c r="F9" s="69"/>
    </row>
    <row r="10" spans="1:6">
      <c r="A10" s="36" t="s">
        <v>98</v>
      </c>
      <c r="B10" s="238">
        <v>4.7329999999999997</v>
      </c>
      <c r="C10" s="238">
        <v>9.5</v>
      </c>
      <c r="D10" s="238">
        <v>30.3</v>
      </c>
      <c r="E10" s="238">
        <v>29.1</v>
      </c>
      <c r="F10" s="69"/>
    </row>
    <row r="11" spans="1:6">
      <c r="A11" s="36" t="s">
        <v>252</v>
      </c>
      <c r="B11" s="238">
        <v>18.377792205778398</v>
      </c>
      <c r="C11" s="238">
        <v>16.821000000000002</v>
      </c>
      <c r="D11" s="238">
        <v>49.562306205778398</v>
      </c>
      <c r="E11" s="238">
        <v>44.679000000000002</v>
      </c>
      <c r="F11" s="69"/>
    </row>
    <row r="12" spans="1:6">
      <c r="A12" s="36" t="s">
        <v>253</v>
      </c>
      <c r="B12" s="340">
        <v>10.037944592831563</v>
      </c>
      <c r="C12" s="340">
        <v>10.162274044004109</v>
      </c>
      <c r="D12" s="340">
        <v>40.039679547600926</v>
      </c>
      <c r="E12" s="340">
        <v>40.243997997693342</v>
      </c>
      <c r="F12" s="340"/>
    </row>
    <row r="13" spans="1:6">
      <c r="A13" s="36"/>
      <c r="B13" s="246"/>
      <c r="C13" s="246"/>
      <c r="D13" s="246"/>
      <c r="E13" s="109"/>
      <c r="F13" s="109"/>
    </row>
    <row r="14" spans="1:6">
      <c r="A14" s="135" t="s">
        <v>94</v>
      </c>
      <c r="B14" s="249"/>
      <c r="C14" s="249"/>
      <c r="D14" s="249">
        <v>5.5100083798395803</v>
      </c>
      <c r="E14" s="249">
        <v>5.3424399699129115</v>
      </c>
      <c r="F14" s="249"/>
    </row>
    <row r="15" spans="1:6">
      <c r="A15" s="135" t="s">
        <v>242</v>
      </c>
      <c r="B15" s="248"/>
      <c r="C15" s="248"/>
      <c r="D15" s="249">
        <v>0.85</v>
      </c>
      <c r="E15" s="69">
        <v>0.75</v>
      </c>
      <c r="F15" s="504"/>
    </row>
    <row r="16" spans="1:6">
      <c r="A16" s="135" t="s">
        <v>247</v>
      </c>
      <c r="B16" s="248"/>
      <c r="C16" s="248"/>
      <c r="D16" s="505">
        <v>86.522845722437822</v>
      </c>
      <c r="E16" s="69" t="s">
        <v>282</v>
      </c>
      <c r="F16" s="504"/>
    </row>
    <row r="17" spans="1:6">
      <c r="A17" s="135" t="s">
        <v>243</v>
      </c>
      <c r="B17" s="248"/>
      <c r="C17" s="248"/>
      <c r="D17" s="505">
        <v>4.6909492273730677</v>
      </c>
      <c r="E17" s="238" t="s">
        <v>283</v>
      </c>
      <c r="F17" s="504"/>
    </row>
    <row r="18" spans="1:6">
      <c r="A18" s="135" t="s">
        <v>226</v>
      </c>
      <c r="B18" s="248"/>
      <c r="C18" s="248"/>
      <c r="D18" s="249">
        <v>18.399999999999999</v>
      </c>
      <c r="E18" s="69">
        <v>32.324274324446804</v>
      </c>
      <c r="F18" s="504"/>
    </row>
    <row r="19" spans="1:6">
      <c r="A19" s="37" t="s">
        <v>96</v>
      </c>
      <c r="B19" s="246"/>
      <c r="C19" s="246"/>
      <c r="D19" s="238">
        <v>18.154691915445436</v>
      </c>
      <c r="E19" s="238">
        <v>8.6840183349459057</v>
      </c>
      <c r="F19" s="238"/>
    </row>
    <row r="20" spans="1:6">
      <c r="A20" s="36" t="s">
        <v>97</v>
      </c>
      <c r="B20" s="246"/>
      <c r="C20" s="246"/>
      <c r="D20" s="238">
        <v>16.467682609442271</v>
      </c>
      <c r="E20" s="238">
        <v>15.35534798449652</v>
      </c>
      <c r="F20" s="238"/>
    </row>
    <row r="21" spans="1:6">
      <c r="A21" s="36" t="s">
        <v>196</v>
      </c>
      <c r="B21" s="246"/>
      <c r="C21" s="246"/>
      <c r="D21" s="238">
        <v>46.483610587442811</v>
      </c>
      <c r="E21" s="238">
        <v>46.298672755094039</v>
      </c>
      <c r="F21" s="238"/>
    </row>
    <row r="22" spans="1:6">
      <c r="A22" s="36" t="s">
        <v>177</v>
      </c>
      <c r="B22" s="246"/>
      <c r="C22" s="246"/>
      <c r="D22" s="238">
        <v>19.776483746738467</v>
      </c>
      <c r="E22" s="238">
        <v>25.227428952183871</v>
      </c>
      <c r="F22" s="238"/>
    </row>
    <row r="23" spans="1:6">
      <c r="A23" s="36" t="s">
        <v>254</v>
      </c>
      <c r="B23" s="246"/>
      <c r="C23" s="246"/>
      <c r="D23" s="200">
        <v>41.801607980012299</v>
      </c>
      <c r="E23" s="200">
        <v>52.047778291356188</v>
      </c>
      <c r="F23" s="200"/>
    </row>
    <row r="24" spans="1:6">
      <c r="A24" s="36" t="s">
        <v>153</v>
      </c>
      <c r="B24" s="246"/>
      <c r="C24" s="246"/>
      <c r="D24" s="142">
        <v>7099</v>
      </c>
      <c r="E24" s="142">
        <v>7257</v>
      </c>
      <c r="F24" s="142"/>
    </row>
    <row r="25" spans="1:6">
      <c r="A25" s="36" t="s">
        <v>167</v>
      </c>
      <c r="B25" s="246"/>
      <c r="C25" s="246"/>
      <c r="D25" s="142">
        <v>8085</v>
      </c>
      <c r="E25" s="142">
        <v>7830</v>
      </c>
      <c r="F25" s="142"/>
    </row>
    <row r="26" spans="1:6">
      <c r="A26" s="36"/>
      <c r="B26" s="246"/>
      <c r="C26" s="246"/>
      <c r="D26" s="246"/>
      <c r="E26" s="109"/>
      <c r="F26" s="109"/>
    </row>
    <row r="27" spans="1:6">
      <c r="A27" s="36" t="s">
        <v>99</v>
      </c>
      <c r="B27" s="246"/>
      <c r="C27" s="246"/>
      <c r="D27" s="246"/>
      <c r="E27" s="109"/>
      <c r="F27" s="109"/>
    </row>
    <row r="28" spans="1:6">
      <c r="A28" s="36" t="s">
        <v>100</v>
      </c>
      <c r="B28" s="246"/>
      <c r="C28" s="246"/>
      <c r="D28" s="142">
        <v>38589.657547945208</v>
      </c>
      <c r="E28" s="142">
        <v>38728.720534246582</v>
      </c>
      <c r="F28" s="142"/>
    </row>
    <row r="29" spans="1:6">
      <c r="A29" s="36" t="s">
        <v>101</v>
      </c>
      <c r="B29" s="246"/>
      <c r="C29" s="246"/>
      <c r="D29" s="142">
        <v>38361.152999999998</v>
      </c>
      <c r="E29" s="142">
        <v>38701.92919565217</v>
      </c>
      <c r="F29" s="142"/>
    </row>
    <row r="30" spans="1:6">
      <c r="A30" s="36" t="s">
        <v>102</v>
      </c>
      <c r="B30" s="246"/>
      <c r="C30" s="246"/>
      <c r="D30" s="142">
        <v>38604.905547945207</v>
      </c>
      <c r="E30" s="142">
        <v>38739.667963824664</v>
      </c>
      <c r="F30" s="142"/>
    </row>
    <row r="31" spans="1:6">
      <c r="A31" s="37"/>
      <c r="B31" s="246"/>
      <c r="C31" s="246"/>
      <c r="D31" s="246"/>
      <c r="E31" s="246"/>
      <c r="F31" s="246"/>
    </row>
    <row r="33" spans="1:6">
      <c r="E33" s="144"/>
      <c r="F33" s="144"/>
    </row>
    <row r="35" spans="1:6" ht="12.75" customHeight="1">
      <c r="A35" s="476" t="s">
        <v>290</v>
      </c>
      <c r="B35" s="476"/>
      <c r="C35" s="476"/>
      <c r="D35" s="476"/>
      <c r="E35" s="476"/>
    </row>
    <row r="36" spans="1:6">
      <c r="A36" s="476"/>
      <c r="B36" s="476"/>
      <c r="C36" s="476"/>
      <c r="D36" s="476"/>
      <c r="E36" s="476"/>
    </row>
  </sheetData>
  <phoneticPr fontId="6" type="noConversion"/>
  <pageMargins left="0.74803149606299213" right="0.74803149606299213" top="0.98425196850393704" bottom="0" header="0.4921259845" footer="0.4921259845"/>
  <pageSetup paperSize="9" scale="92" orientation="portrait" horizontalDpi="4294967292" verticalDpi="4294967292" r:id="rId1"/>
  <headerFooter alignWithMargins="0">
    <oddFooter>&amp;L&amp;C&amp;R&amp;8&amp;F/&amp;A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pageSetUpPr fitToPage="1"/>
  </sheetPr>
  <dimension ref="A1:H21"/>
  <sheetViews>
    <sheetView workbookViewId="0"/>
  </sheetViews>
  <sheetFormatPr defaultRowHeight="12.75"/>
  <cols>
    <col min="1" max="1" width="50.140625" style="61" customWidth="1"/>
    <col min="2" max="4" width="12.140625" style="61" customWidth="1"/>
    <col min="5" max="5" width="12.140625" style="76" customWidth="1"/>
    <col min="6" max="6" width="10.7109375" style="61" customWidth="1"/>
    <col min="7" max="16384" width="9.140625" style="61"/>
  </cols>
  <sheetData>
    <row r="1" spans="1:6">
      <c r="A1" s="90" t="s">
        <v>456</v>
      </c>
      <c r="B1" s="90"/>
      <c r="C1" s="90"/>
      <c r="D1" s="90"/>
      <c r="E1" s="90"/>
    </row>
    <row r="2" spans="1:6">
      <c r="A2" s="143"/>
      <c r="B2" s="143"/>
      <c r="C2" s="143"/>
      <c r="D2" s="143"/>
      <c r="E2" s="143"/>
    </row>
    <row r="3" spans="1:6" ht="15.75">
      <c r="A3" s="65" t="s">
        <v>152</v>
      </c>
      <c r="B3" s="373"/>
      <c r="C3" s="65"/>
      <c r="E3" s="114"/>
    </row>
    <row r="5" spans="1:6">
      <c r="D5" s="373"/>
      <c r="E5" s="363"/>
    </row>
    <row r="6" spans="1:6" ht="13.5" customHeight="1">
      <c r="A6" s="68" t="s">
        <v>457</v>
      </c>
      <c r="B6" s="104" t="str">
        <f>'CONSOLIDATED INCOME STATEMENT'!B5</f>
      </c>
      <c r="C6" s="104" t="str">
        <f>'CONSOLIDATED INCOME STATEMENT'!C5</f>
      </c>
      <c r="D6" s="104" t="str">
        <f>'CONSOLIDATED INCOME STATEMENT'!D5</f>
      </c>
      <c r="E6" s="398" t="str">
        <f>'CONSOLIDATED INCOME STATEMENT'!E5</f>
      </c>
      <c r="F6" s="66"/>
    </row>
    <row r="7" spans="1:6">
      <c r="B7" s="76"/>
      <c r="C7" s="76"/>
      <c r="D7" s="76"/>
      <c r="F7" s="62"/>
    </row>
    <row r="8" spans="1:6">
      <c r="A8" s="61" t="s">
        <v>458</v>
      </c>
      <c r="B8" s="111">
        <f>'CONSOLIDATED INCOME STATEMENT'!B18</f>
      </c>
      <c r="C8" s="111">
        <f>'CONSOLIDATED INCOME STATEMENT'!C18</f>
      </c>
      <c r="D8" s="111">
        <f>'CONSOLIDATED INCOME STATEMENT'!D18</f>
      </c>
      <c r="E8" s="111">
        <f>'CONSOLIDATED INCOME STATEMENT'!E18</f>
      </c>
      <c r="F8" s="67"/>
    </row>
    <row r="9" spans="1:6" ht="12.75" customHeight="1">
      <c r="A9" s="61" t="s">
        <v>148</v>
      </c>
      <c r="B9" s="111"/>
      <c r="C9" s="111"/>
      <c r="D9" s="111"/>
      <c r="E9" s="111"/>
      <c r="F9" s="62"/>
    </row>
    <row r="10" spans="1:6" ht="12.75" customHeight="1">
      <c r="A10" s="76" t="s">
        <v>219</v>
      </c>
      <c r="B10" s="111"/>
      <c r="C10" s="111">
        <v>-0.441</v>
      </c>
      <c r="D10" s="111"/>
      <c r="E10" s="111">
        <v>-0.441</v>
      </c>
      <c r="F10" s="62"/>
    </row>
    <row r="11" spans="1:6" ht="12.75" customHeight="1">
      <c r="A11" s="61" t="s">
        <v>260</v>
      </c>
      <c r="B11" s="356"/>
      <c r="C11" s="111"/>
      <c r="D11" s="356"/>
      <c r="E11" s="111">
        <v>6.3559999999999999</v>
      </c>
      <c r="F11" s="62"/>
    </row>
    <row r="12" spans="1:6" ht="12.75" customHeight="1">
      <c r="A12" s="61" t="s">
        <v>259</v>
      </c>
      <c r="B12" s="111"/>
      <c r="C12" s="111"/>
      <c r="D12" s="111"/>
      <c r="E12" s="111">
        <v>-1.0660000000000001</v>
      </c>
      <c r="F12" s="62"/>
    </row>
    <row r="13" spans="1:6">
      <c r="A13" s="62" t="s">
        <v>165</v>
      </c>
      <c r="B13" s="223">
        <v>1.613191</v>
      </c>
      <c r="C13" s="223">
        <v>1.4347099999999999</v>
      </c>
      <c r="D13" s="223">
        <v>2.572956</v>
      </c>
      <c r="E13" s="223">
        <v>1.9830000000000001</v>
      </c>
      <c r="F13" s="62"/>
    </row>
    <row r="14" spans="1:6">
      <c r="A14" s="68" t="s">
        <v>274</v>
      </c>
      <c r="B14" s="224"/>
      <c r="C14" s="224">
        <v>-1.768</v>
      </c>
      <c r="D14" s="224">
        <v>8.6809999999999998E-2</v>
      </c>
      <c r="E14" s="224">
        <v>-1.5239999999999998</v>
      </c>
      <c r="F14" s="62"/>
    </row>
    <row r="15" spans="1:6">
      <c r="A15" s="140" t="s">
        <v>279</v>
      </c>
      <c r="B15" s="111">
        <f>SUM(B10:B14)</f>
      </c>
      <c r="C15" s="111">
        <f>SUM(C10:C14)</f>
      </c>
      <c r="D15" s="111">
        <f>SUM(D10:D14)</f>
      </c>
      <c r="E15" s="253">
        <f>SUM(E10:E14)</f>
      </c>
    </row>
    <row r="16" spans="1:6">
      <c r="B16" s="111"/>
      <c r="C16" s="111"/>
      <c r="D16" s="111"/>
      <c r="E16" s="111"/>
    </row>
    <row r="17" spans="1:8">
      <c r="A17" s="61" t="s">
        <v>149</v>
      </c>
      <c r="B17" s="111">
        <f>B8+B15</f>
      </c>
      <c r="C17" s="111">
        <f>C8+C15</f>
      </c>
      <c r="D17" s="111">
        <f>D8+D15</f>
      </c>
      <c r="E17" s="111">
        <f>E8+E15</f>
      </c>
      <c r="G17" s="253"/>
      <c r="H17" s="443"/>
    </row>
    <row r="18" spans="1:8">
      <c r="B18" s="76"/>
      <c r="C18" s="76"/>
      <c r="D18" s="76"/>
    </row>
    <row r="19" spans="1:8">
      <c r="B19" s="442"/>
      <c r="C19" s="442"/>
      <c r="D19" s="442"/>
      <c r="E19" s="364"/>
    </row>
    <row r="20" spans="1:8">
      <c r="B20" s="76"/>
      <c r="C20" s="76"/>
      <c r="D20" s="76"/>
    </row>
    <row r="21" spans="1:8">
      <c r="B21" s="76"/>
      <c r="C21" s="76"/>
      <c r="D21" s="76"/>
    </row>
  </sheetData>
  <phoneticPr fontId="6" type="noConversion"/>
  <pageMargins left="0.75" right="0.75" top="1" bottom="1" header="0.4921259845" footer="0.4921259845"/>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O90"/>
  <sheetViews>
    <sheetView zoomScale="90" zoomScaleNormal="90" workbookViewId="0"/>
  </sheetViews>
  <sheetFormatPr defaultRowHeight="12.75"/>
  <cols>
    <col min="1" max="1" width="28" style="286" customWidth="1"/>
    <col min="2" max="8" width="11.7109375" style="286" customWidth="1"/>
    <col min="9" max="9" width="9.28515625" style="286" customWidth="1"/>
    <col min="10" max="16384" width="9.140625" style="286"/>
  </cols>
  <sheetData>
    <row r="1" spans="1:11">
      <c r="A1" s="42" t="s">
        <v>459</v>
      </c>
      <c r="B1" s="42"/>
      <c r="C1" s="42"/>
      <c r="D1" s="42"/>
      <c r="E1" s="42"/>
      <c r="F1" s="42"/>
    </row>
    <row r="3" spans="1:11" ht="15.75">
      <c r="A3" s="309" t="s">
        <v>168</v>
      </c>
      <c r="B3" s="93"/>
      <c r="C3" s="309"/>
      <c r="D3" s="309"/>
      <c r="E3" s="295"/>
      <c r="F3" s="295"/>
    </row>
    <row r="4" spans="1:11" ht="15.75">
      <c r="A4" s="295"/>
      <c r="B4" s="43"/>
      <c r="C4" s="75"/>
      <c r="D4" s="309"/>
      <c r="E4" s="295"/>
      <c r="F4" s="295"/>
      <c r="I4" s="44"/>
    </row>
    <row r="5" spans="1:11">
      <c r="A5" s="75" t="s">
        <v>104</v>
      </c>
      <c r="B5" s="43"/>
      <c r="C5" s="75"/>
      <c r="D5" s="75"/>
      <c r="E5" s="60"/>
      <c r="F5" s="60"/>
      <c r="G5" s="60"/>
      <c r="H5" s="44"/>
      <c r="I5" s="44"/>
    </row>
    <row r="6" spans="1:11">
      <c r="A6" s="75"/>
      <c r="B6" s="43"/>
      <c r="C6" s="60"/>
      <c r="D6" s="75"/>
      <c r="E6" s="60"/>
      <c r="F6" s="310"/>
      <c r="G6" s="60"/>
      <c r="H6" s="44"/>
      <c r="I6" s="44"/>
    </row>
    <row r="7" spans="1:11">
      <c r="A7" s="44"/>
      <c r="B7" s="60"/>
      <c r="C7" s="71" t="s">
        <v>460</v>
      </c>
      <c r="D7" s="311"/>
      <c r="E7" s="60"/>
      <c r="F7" s="71" t="s">
        <v>461</v>
      </c>
      <c r="G7" s="60"/>
      <c r="H7" s="312"/>
      <c r="I7" s="44"/>
    </row>
    <row r="8" spans="1:11" ht="38.25">
      <c r="A8" s="185" t="s">
        <v>462</v>
      </c>
      <c r="B8" s="313" t="s">
        <v>160</v>
      </c>
      <c r="C8" s="313" t="s">
        <v>162</v>
      </c>
      <c r="D8" s="314" t="s">
        <v>463</v>
      </c>
      <c r="E8" s="313" t="s">
        <v>464</v>
      </c>
      <c r="F8" s="313" t="s">
        <v>465</v>
      </c>
      <c r="G8" s="313" t="s">
        <v>466</v>
      </c>
      <c r="H8" s="315" t="s">
        <v>163</v>
      </c>
      <c r="I8" s="44"/>
    </row>
    <row r="9" spans="1:11">
      <c r="A9" s="44"/>
      <c r="B9" s="60"/>
      <c r="C9" s="64"/>
      <c r="D9" s="311"/>
      <c r="E9" s="60"/>
      <c r="F9" s="64"/>
      <c r="G9" s="64"/>
      <c r="H9" s="316"/>
      <c r="I9" s="44"/>
    </row>
    <row r="10" spans="1:11">
      <c r="A10" s="45" t="s">
        <v>105</v>
      </c>
      <c r="B10" s="344">
        <v>63.226086624074</v>
      </c>
      <c r="C10" s="344">
        <v>1.0195381954162512</v>
      </c>
      <c r="D10" s="345">
        <f>SUM(B10:C10)</f>
      </c>
      <c r="E10" s="344">
        <v>63.628999999999998</v>
      </c>
      <c r="F10" s="344">
        <v>1.2010000000000001</v>
      </c>
      <c r="G10" s="375">
        <f>SUM(E10:F10)</f>
      </c>
      <c r="H10" s="349">
        <f>(D10-G10)/G10*100</f>
      </c>
      <c r="I10" s="44"/>
    </row>
    <row r="11" spans="1:11">
      <c r="A11" s="45" t="s">
        <v>197</v>
      </c>
      <c r="B11" s="344">
        <v>19.688745458302858</v>
      </c>
      <c r="C11" s="344">
        <v>0.62392095000000014</v>
      </c>
      <c r="D11" s="345">
        <f t="shared" ref="D11:D14" si="0">SUM(B11:C11)</f>
      </c>
      <c r="E11" s="344">
        <v>19.138000000000002</v>
      </c>
      <c r="F11" s="344">
        <v>1.137</v>
      </c>
      <c r="G11" s="375">
        <f t="shared" ref="G11:G14" si="1">SUM(E11:F11)</f>
      </c>
      <c r="H11" s="349">
        <f>(D11-G11)/G11*100</f>
      </c>
      <c r="I11" s="44"/>
    </row>
    <row r="12" spans="1:11">
      <c r="A12" s="45" t="s">
        <v>198</v>
      </c>
      <c r="B12" s="344">
        <v>70.59692272786036</v>
      </c>
      <c r="C12" s="344">
        <v>1.0887330500000003</v>
      </c>
      <c r="D12" s="345">
        <f t="shared" si="0"/>
        <v>71.685655777860362</v>
      </c>
      <c r="E12" s="344">
        <v>67.649000000000001</v>
      </c>
      <c r="F12" s="344">
        <v>1.103</v>
      </c>
      <c r="G12" s="375">
        <f t="shared" si="1"/>
        <v>68.751999999999995</v>
      </c>
      <c r="H12" s="349">
        <f>(D12-G12)/G12*100</f>
      </c>
      <c r="I12" s="44"/>
    </row>
    <row r="13" spans="1:11">
      <c r="A13" s="45" t="s">
        <v>174</v>
      </c>
      <c r="B13" s="344">
        <v>11.684109670750731</v>
      </c>
      <c r="C13" s="344">
        <v>4.8798689999999992E-2</v>
      </c>
      <c r="D13" s="345">
        <f t="shared" si="0"/>
        <v>11.732908360750731</v>
      </c>
      <c r="E13" s="344">
        <v>11.893000000000001</v>
      </c>
      <c r="F13" s="344">
        <v>5.8000000000000003E-2</v>
      </c>
      <c r="G13" s="375">
        <f t="shared" si="1"/>
        <v>11.951000000000001</v>
      </c>
      <c r="H13" s="349">
        <f>(D13-G13)/G13*100</f>
      </c>
      <c r="I13" s="44"/>
    </row>
    <row r="14" spans="1:11">
      <c r="A14" s="46" t="s">
        <v>161</v>
      </c>
      <c r="B14" s="346"/>
      <c r="C14" s="346">
        <v>-2.7809908854162515</v>
      </c>
      <c r="D14" s="345">
        <f t="shared" si="0"/>
        <v>-2.7809908854162515</v>
      </c>
      <c r="E14" s="346"/>
      <c r="F14" s="346">
        <v>-3.4990000000000001</v>
      </c>
      <c r="G14" s="376">
        <f t="shared" si="1"/>
        <v>-3.4990000000000001</v>
      </c>
      <c r="H14" s="350"/>
      <c r="I14" s="44"/>
    </row>
    <row r="15" spans="1:11">
      <c r="A15" s="44" t="s">
        <v>467</v>
      </c>
      <c r="B15" s="348">
        <f t="shared" ref="B15:G15" si="2">SUM(B10:B14)</f>
      </c>
      <c r="C15" s="348">
        <f t="shared" si="2"/>
        <v>0</v>
      </c>
      <c r="D15" s="348">
        <f t="shared" si="2"/>
        <v>165.19586448098795</v>
      </c>
      <c r="E15" s="348">
        <f t="shared" si="2"/>
        <v>162.309</v>
      </c>
      <c r="F15" s="348">
        <f t="shared" si="2"/>
        <v>0</v>
      </c>
      <c r="G15" s="348">
        <f t="shared" si="2"/>
        <v>162.309</v>
      </c>
      <c r="H15" s="349">
        <f>(D15-G15)/G15*100</f>
      </c>
      <c r="I15" s="44"/>
      <c r="K15" s="335"/>
    </row>
    <row r="16" spans="1:11">
      <c r="A16" s="43"/>
      <c r="B16" s="75"/>
      <c r="C16" s="60"/>
      <c r="D16" s="75"/>
      <c r="E16" s="60"/>
      <c r="F16" s="310"/>
      <c r="G16" s="60"/>
      <c r="H16" s="60"/>
      <c r="I16" s="44"/>
    </row>
    <row r="17" spans="1:11">
      <c r="A17" s="44"/>
      <c r="B17" s="60"/>
      <c r="C17" s="317" t="s">
        <v>468</v>
      </c>
      <c r="D17" s="311"/>
      <c r="E17" s="60"/>
      <c r="F17" s="317" t="s">
        <v>469</v>
      </c>
      <c r="G17" s="60"/>
      <c r="H17" s="312"/>
      <c r="I17" s="44"/>
    </row>
    <row r="18" spans="1:11" ht="38.25">
      <c r="A18" s="185" t="s">
        <v>470</v>
      </c>
      <c r="B18" s="313" t="s">
        <v>471</v>
      </c>
      <c r="C18" s="313" t="s">
        <v>472</v>
      </c>
      <c r="D18" s="314" t="s">
        <v>473</v>
      </c>
      <c r="E18" s="313" t="s">
        <v>474</v>
      </c>
      <c r="F18" s="313" t="s">
        <v>475</v>
      </c>
      <c r="G18" s="313" t="s">
        <v>476</v>
      </c>
      <c r="H18" s="315" t="s">
        <v>477</v>
      </c>
      <c r="I18" s="44"/>
    </row>
    <row r="19" spans="1:11">
      <c r="A19" s="44"/>
      <c r="B19" s="60"/>
      <c r="C19" s="64"/>
      <c r="D19" s="311"/>
      <c r="E19" s="60"/>
      <c r="F19" s="64"/>
      <c r="G19" s="64"/>
      <c r="H19" s="316"/>
      <c r="I19" s="44"/>
    </row>
    <row r="20" spans="1:11">
      <c r="A20" s="45" t="s">
        <v>478</v>
      </c>
      <c r="B20" s="344">
        <v>253.09306969578429</v>
      </c>
      <c r="C20" s="344">
        <v>3.3713153399999976</v>
      </c>
      <c r="D20" s="345">
        <f>SUM(B20:C20)</f>
      </c>
      <c r="E20" s="344">
        <v>250.864</v>
      </c>
      <c r="F20" s="344">
        <v>3.6789999999999998</v>
      </c>
      <c r="G20" s="345">
        <f>SUM(E20:F20)</f>
      </c>
      <c r="H20" s="349">
        <f>(D20-G20)/G20*100</f>
      </c>
      <c r="I20" s="44"/>
    </row>
    <row r="21" spans="1:11">
      <c r="A21" s="45" t="s">
        <v>479</v>
      </c>
      <c r="B21" s="344">
        <v>75.04252859513025</v>
      </c>
      <c r="C21" s="344">
        <v>1.9632242000000002</v>
      </c>
      <c r="D21" s="345">
        <f t="shared" ref="D21:D24" si="3">SUM(B21:C21)</f>
      </c>
      <c r="E21" s="344">
        <v>74.260999999999996</v>
      </c>
      <c r="F21" s="344">
        <v>3.5070000000000001</v>
      </c>
      <c r="G21" s="345">
        <f t="shared" ref="G21:G24" si="4">SUM(E21:F21)</f>
      </c>
      <c r="H21" s="349">
        <f>(D21-G21)/G21*100</f>
      </c>
      <c r="I21" s="44"/>
    </row>
    <row r="22" spans="1:11">
      <c r="A22" s="45" t="s">
        <v>480</v>
      </c>
      <c r="B22" s="344">
        <v>278.97838645379022</v>
      </c>
      <c r="C22" s="344">
        <v>3.9696896500000003</v>
      </c>
      <c r="D22" s="345">
        <f t="shared" si="3"/>
        <v>282.94807610379024</v>
      </c>
      <c r="E22" s="344">
        <v>270.55</v>
      </c>
      <c r="F22" s="344">
        <v>4.18</v>
      </c>
      <c r="G22" s="345">
        <f t="shared" si="4"/>
        <v>274.73</v>
      </c>
      <c r="H22" s="349">
        <f>(D22-G22)/G22*100</f>
      </c>
      <c r="I22" s="44"/>
    </row>
    <row r="23" spans="1:11">
      <c r="A23" s="45" t="s">
        <v>481</v>
      </c>
      <c r="B23" s="344">
        <v>39.170717585697169</v>
      </c>
      <c r="C23" s="344">
        <v>0.19027219000000001</v>
      </c>
      <c r="D23" s="345">
        <f t="shared" si="3"/>
        <v>39.360989775697171</v>
      </c>
      <c r="E23" s="344">
        <v>43.985999999999997</v>
      </c>
      <c r="F23" s="344">
        <v>0.21</v>
      </c>
      <c r="G23" s="345">
        <f t="shared" si="4"/>
        <v>44.195999999999998</v>
      </c>
      <c r="H23" s="349">
        <f>(D23-G23)/G23*100</f>
      </c>
      <c r="I23" s="44"/>
    </row>
    <row r="24" spans="1:11">
      <c r="A24" s="46" t="s">
        <v>482</v>
      </c>
      <c r="B24" s="346"/>
      <c r="C24" s="346">
        <v>-9.4945013799999973</v>
      </c>
      <c r="D24" s="345">
        <f t="shared" si="3"/>
        <v>-9.4945013799999973</v>
      </c>
      <c r="E24" s="346"/>
      <c r="F24" s="346">
        <v>-11.576000000000001</v>
      </c>
      <c r="G24" s="347">
        <f t="shared" si="4"/>
        <v>-11.576000000000001</v>
      </c>
      <c r="H24" s="350"/>
      <c r="I24" s="44"/>
    </row>
    <row r="25" spans="1:11">
      <c r="A25" s="44" t="s">
        <v>483</v>
      </c>
      <c r="B25" s="348">
        <f t="shared" ref="B25:G25" si="5">SUM(B20:B24)</f>
      </c>
      <c r="C25" s="348">
        <f t="shared" si="5"/>
        <v>0</v>
      </c>
      <c r="D25" s="348">
        <f t="shared" si="5"/>
        <v>646.28470233040196</v>
      </c>
      <c r="E25" s="348">
        <f t="shared" si="5"/>
        <v>639.66099999999994</v>
      </c>
      <c r="F25" s="348">
        <f t="shared" si="5"/>
        <v>0</v>
      </c>
      <c r="G25" s="348">
        <f t="shared" si="5"/>
        <v>639.66100000000006</v>
      </c>
      <c r="H25" s="349">
        <f>(D25-G25)/G25*100</f>
      </c>
      <c r="I25" s="44"/>
    </row>
    <row r="26" spans="1:11">
      <c r="A26" s="44"/>
      <c r="B26" s="444"/>
      <c r="C26" s="444"/>
      <c r="D26" s="444"/>
      <c r="E26" s="444"/>
      <c r="F26" s="444"/>
      <c r="G26" s="444"/>
      <c r="H26" s="318"/>
      <c r="I26" s="44"/>
    </row>
    <row r="27" spans="1:11">
      <c r="A27" s="44"/>
      <c r="B27" s="444"/>
      <c r="C27" s="444"/>
      <c r="D27" s="444"/>
      <c r="E27" s="444"/>
      <c r="F27" s="444"/>
      <c r="G27" s="444"/>
      <c r="H27" s="318"/>
      <c r="I27" s="44"/>
    </row>
    <row r="28" spans="1:11">
      <c r="A28" s="43"/>
      <c r="B28" s="75"/>
      <c r="C28" s="60"/>
      <c r="D28" s="75"/>
      <c r="E28" s="60"/>
      <c r="F28" s="310"/>
      <c r="G28" s="60"/>
      <c r="H28" s="60"/>
      <c r="I28" s="44"/>
    </row>
    <row r="29" spans="1:11">
      <c r="A29" s="43" t="s">
        <v>108</v>
      </c>
      <c r="B29" s="75"/>
      <c r="C29" s="75"/>
      <c r="D29" s="75"/>
      <c r="E29" s="60"/>
      <c r="F29" s="60"/>
      <c r="G29" s="60"/>
      <c r="H29" s="44"/>
      <c r="I29" s="319"/>
    </row>
    <row r="30" spans="1:11">
      <c r="A30" s="44"/>
      <c r="B30" s="60"/>
      <c r="C30" s="60"/>
      <c r="D30" s="310"/>
      <c r="E30" s="75"/>
      <c r="F30" s="60"/>
      <c r="G30" s="320"/>
      <c r="H30" s="310"/>
      <c r="I30" s="321"/>
    </row>
    <row r="31" spans="1:11">
      <c r="A31" s="185" t="s">
        <v>484</v>
      </c>
      <c r="B31" s="187" t="str">
        <f>+C7</f>
      </c>
      <c r="C31" s="322" t="s">
        <v>0</v>
      </c>
      <c r="D31" s="187" t="str">
        <f>+F7</f>
      </c>
      <c r="E31" s="322" t="s">
        <v>485</v>
      </c>
      <c r="F31" s="338" t="s">
        <v>486</v>
      </c>
      <c r="G31" s="322" t="s">
        <v>487</v>
      </c>
      <c r="H31" s="338" t="s">
        <v>488</v>
      </c>
      <c r="I31" s="322" t="s">
        <v>489</v>
      </c>
      <c r="J31" s="338"/>
      <c r="K31" s="322"/>
    </row>
    <row r="32" spans="1:11">
      <c r="A32" s="44"/>
      <c r="B32" s="44"/>
      <c r="C32" s="44"/>
      <c r="D32" s="44"/>
      <c r="E32" s="44"/>
      <c r="F32" s="60"/>
      <c r="G32" s="44"/>
      <c r="H32" s="60"/>
      <c r="I32" s="44"/>
      <c r="J32" s="60"/>
      <c r="K32" s="44"/>
    </row>
    <row r="33" spans="1:11">
      <c r="A33" s="45" t="s">
        <v>490</v>
      </c>
      <c r="B33" s="301">
        <v>7.4473666113528596</v>
      </c>
      <c r="C33" s="304">
        <f>B33/D10*100</f>
      </c>
      <c r="D33" s="285">
        <v>10.776999999999999</v>
      </c>
      <c r="E33" s="304">
        <f>D33/G10*100</f>
      </c>
      <c r="F33" s="344">
        <v>35.824929652466963</v>
      </c>
      <c r="G33" s="304">
        <f>F33/D20*100</f>
      </c>
      <c r="H33" s="344">
        <v>37.322000000000003</v>
      </c>
      <c r="I33" s="304">
        <f>H33/G20*100</f>
      </c>
      <c r="J33" s="344"/>
      <c r="K33" s="304"/>
    </row>
    <row r="34" spans="1:11">
      <c r="A34" s="45" t="s">
        <v>491</v>
      </c>
      <c r="B34" s="301">
        <v>1.849696398302598</v>
      </c>
      <c r="C34" s="304">
        <f>B34/D11*100</f>
      </c>
      <c r="D34" s="285">
        <v>1.621</v>
      </c>
      <c r="E34" s="304">
        <f>D34/G11*100</f>
      </c>
      <c r="F34" s="344">
        <v>6.8391576886875445</v>
      </c>
      <c r="G34" s="304">
        <f>F34/D21*100</f>
      </c>
      <c r="H34" s="344">
        <v>6.5030000000000001</v>
      </c>
      <c r="I34" s="304">
        <f>H34/G21*100</f>
      </c>
      <c r="J34" s="344"/>
      <c r="K34" s="304"/>
    </row>
    <row r="35" spans="1:11">
      <c r="A35" s="45" t="s">
        <v>492</v>
      </c>
      <c r="B35" s="301">
        <v>1.0452837029536868</v>
      </c>
      <c r="C35" s="304">
        <f>B35/D12*100</f>
      </c>
      <c r="D35" s="285">
        <v>1.744</v>
      </c>
      <c r="E35" s="304">
        <f>D35/G12*100</f>
      </c>
      <c r="F35" s="344">
        <v>8.0739788776695161</v>
      </c>
      <c r="G35" s="304">
        <f>F35/D22*100</f>
      </c>
      <c r="H35" s="344">
        <v>10.648</v>
      </c>
      <c r="I35" s="304">
        <f>H35/G22*100</f>
      </c>
      <c r="J35" s="344"/>
      <c r="K35" s="304"/>
    </row>
    <row r="36" spans="1:11">
      <c r="A36" s="45" t="s">
        <v>493</v>
      </c>
      <c r="B36" s="301">
        <v>0.29969688437404329</v>
      </c>
      <c r="C36" s="304">
        <f>B36/D13*100</f>
      </c>
      <c r="D36" s="285">
        <v>1.0449999999999999</v>
      </c>
      <c r="E36" s="304">
        <f>D36/G13*100</f>
      </c>
      <c r="F36" s="344">
        <v>2.0904426911759786</v>
      </c>
      <c r="G36" s="304">
        <f>F36/D23*100</f>
      </c>
      <c r="H36" s="344">
        <v>1.62</v>
      </c>
      <c r="I36" s="304">
        <f>H36/G23*100</f>
      </c>
      <c r="J36" s="344"/>
      <c r="K36" s="304"/>
    </row>
    <row r="37" spans="1:11">
      <c r="A37" s="297" t="s">
        <v>106</v>
      </c>
      <c r="B37" s="303">
        <v>-0.96622039999999265</v>
      </c>
      <c r="C37" s="352"/>
      <c r="D37" s="298">
        <v>-1.2010000000000001</v>
      </c>
      <c r="E37" s="352"/>
      <c r="F37" s="346">
        <v>-2.9629459099999909</v>
      </c>
      <c r="G37" s="352"/>
      <c r="H37" s="346">
        <v>-7.6210000000000004</v>
      </c>
      <c r="I37" s="352"/>
      <c r="J37" s="346"/>
      <c r="K37" s="352"/>
    </row>
    <row r="38" spans="1:11">
      <c r="A38" s="44" t="s">
        <v>494</v>
      </c>
      <c r="B38" s="308">
        <f>SUM(B33:B37)</f>
      </c>
      <c r="C38" s="304">
        <f>B38/D15*100</f>
      </c>
      <c r="D38" s="308">
        <f>SUM(D33:D37)</f>
      </c>
      <c r="E38" s="304">
        <f>D38/G15*100</f>
      </c>
      <c r="F38" s="184">
        <f>SUM(F33:F37)</f>
      </c>
      <c r="G38" s="304">
        <f>F38/D25*100</f>
      </c>
      <c r="H38" s="184">
        <f>SUM(H33:H37)</f>
      </c>
      <c r="I38" s="304">
        <f>H38/G25*100</f>
      </c>
      <c r="J38" s="184"/>
      <c r="K38" s="304"/>
    </row>
    <row r="39" spans="1:11">
      <c r="A39" s="44"/>
      <c r="B39" s="60"/>
      <c r="C39" s="60"/>
      <c r="D39" s="300"/>
      <c r="E39" s="186"/>
      <c r="F39" s="186"/>
      <c r="G39" s="323"/>
      <c r="H39" s="300"/>
    </row>
    <row r="40" spans="1:11">
      <c r="A40" s="288" t="s">
        <v>169</v>
      </c>
      <c r="B40" s="351" t="s">
        <v>189</v>
      </c>
      <c r="C40" s="288"/>
      <c r="D40" s="288"/>
      <c r="E40" s="288"/>
      <c r="F40" s="288"/>
    </row>
    <row r="41" spans="1:11">
      <c r="B41" s="295"/>
      <c r="C41" s="310"/>
      <c r="D41" s="310"/>
      <c r="E41" s="324"/>
      <c r="F41" s="324"/>
      <c r="G41" s="292"/>
    </row>
    <row r="42" spans="1:11">
      <c r="A42" s="185" t="s">
        <v>495</v>
      </c>
      <c r="B42" s="297"/>
      <c r="C42" s="297"/>
      <c r="D42" s="325" t="str">
        <f>F31</f>
      </c>
      <c r="E42" s="339" t="str">
        <f>H31</f>
      </c>
      <c r="F42" s="326"/>
      <c r="G42" s="327"/>
      <c r="H42" s="327"/>
      <c r="I42" s="327"/>
      <c r="J42" s="290"/>
    </row>
    <row r="43" spans="1:11">
      <c r="A43" s="306"/>
      <c r="D43" s="306"/>
      <c r="E43" s="306"/>
      <c r="G43" s="328"/>
      <c r="H43" s="328"/>
      <c r="I43" s="328"/>
      <c r="J43" s="290"/>
    </row>
    <row r="44" spans="1:11">
      <c r="A44" s="288" t="s">
        <v>109</v>
      </c>
      <c r="D44" s="288"/>
      <c r="E44" s="288"/>
      <c r="G44" s="329"/>
      <c r="H44" s="329"/>
      <c r="I44" s="329"/>
      <c r="J44" s="290"/>
    </row>
    <row r="45" spans="1:11">
      <c r="A45" s="45" t="s">
        <v>496</v>
      </c>
      <c r="D45" s="285">
        <v>214.19319356393976</v>
      </c>
      <c r="E45" s="285">
        <v>212.40100000000001</v>
      </c>
      <c r="F45" s="301"/>
      <c r="G45" s="330"/>
      <c r="H45" s="330"/>
      <c r="I45" s="330"/>
      <c r="J45" s="290"/>
    </row>
    <row r="46" spans="1:11">
      <c r="A46" s="45" t="s">
        <v>497</v>
      </c>
      <c r="D46" s="285">
        <v>71.448214012982277</v>
      </c>
      <c r="E46" s="285">
        <v>72.611000000000004</v>
      </c>
      <c r="F46" s="301"/>
      <c r="G46" s="330"/>
      <c r="H46" s="330"/>
      <c r="I46" s="330"/>
      <c r="J46" s="290"/>
    </row>
    <row r="47" spans="1:11">
      <c r="A47" s="45" t="s">
        <v>498</v>
      </c>
      <c r="D47" s="285">
        <v>97.563395547303458</v>
      </c>
      <c r="E47" s="285">
        <v>98.759</v>
      </c>
      <c r="F47" s="301"/>
      <c r="G47" s="330"/>
      <c r="H47" s="330"/>
      <c r="I47" s="330"/>
      <c r="J47" s="290"/>
    </row>
    <row r="48" spans="1:11">
      <c r="A48" s="45" t="s">
        <v>499</v>
      </c>
      <c r="D48" s="285">
        <v>23.340038439999997</v>
      </c>
      <c r="E48" s="285">
        <v>24.614000000000001</v>
      </c>
      <c r="F48" s="301"/>
      <c r="G48" s="330"/>
      <c r="H48" s="330"/>
      <c r="I48" s="330"/>
      <c r="J48" s="290"/>
    </row>
    <row r="49" spans="1:12">
      <c r="A49" s="290" t="s">
        <v>500</v>
      </c>
      <c r="D49" s="305">
        <v>0.97941450772792382</v>
      </c>
      <c r="E49" s="305">
        <v>1.0569999999999999</v>
      </c>
      <c r="F49" s="294"/>
      <c r="G49" s="330"/>
      <c r="H49" s="330"/>
      <c r="I49" s="330"/>
      <c r="J49" s="290"/>
    </row>
    <row r="50" spans="1:12">
      <c r="A50" s="297" t="s">
        <v>110</v>
      </c>
      <c r="B50" s="297"/>
      <c r="C50" s="297"/>
      <c r="D50" s="298">
        <v>58.241688823098663</v>
      </c>
      <c r="E50" s="298">
        <v>48.906999999999996</v>
      </c>
      <c r="F50" s="303"/>
      <c r="G50" s="330"/>
      <c r="H50" s="330"/>
      <c r="I50" s="330"/>
      <c r="J50" s="290"/>
    </row>
    <row r="51" spans="1:12">
      <c r="A51" s="44" t="s">
        <v>166</v>
      </c>
      <c r="B51" s="299"/>
      <c r="C51" s="299"/>
      <c r="D51" s="299">
        <f>SUM(D45:D50)</f>
      </c>
      <c r="E51" s="299">
        <f>SUM(E45:E50)</f>
      </c>
      <c r="F51" s="308"/>
      <c r="G51" s="330"/>
      <c r="H51" s="330"/>
      <c r="I51" s="330"/>
      <c r="J51" s="290"/>
    </row>
    <row r="52" spans="1:12">
      <c r="E52" s="291"/>
      <c r="F52" s="291"/>
      <c r="G52" s="330"/>
      <c r="H52" s="330"/>
      <c r="I52" s="330"/>
      <c r="J52" s="290"/>
    </row>
    <row r="53" spans="1:12">
      <c r="A53" s="288" t="s">
        <v>501</v>
      </c>
      <c r="D53" s="288"/>
      <c r="E53" s="288"/>
      <c r="F53" s="291"/>
      <c r="G53" s="329"/>
      <c r="H53" s="329"/>
      <c r="I53" s="329"/>
      <c r="J53" s="290"/>
    </row>
    <row r="54" spans="1:12">
      <c r="A54" s="45" t="s">
        <v>502</v>
      </c>
      <c r="D54" s="285">
        <v>52.073935713027431</v>
      </c>
      <c r="E54" s="285">
        <v>50.533000000000001</v>
      </c>
      <c r="F54" s="301"/>
      <c r="G54" s="330"/>
      <c r="H54" s="330"/>
      <c r="I54" s="330"/>
      <c r="J54" s="290"/>
    </row>
    <row r="55" spans="1:12">
      <c r="A55" s="45" t="s">
        <v>503</v>
      </c>
      <c r="D55" s="285">
        <v>21.928671737818064</v>
      </c>
      <c r="E55" s="285">
        <v>21.863</v>
      </c>
      <c r="F55" s="301"/>
      <c r="G55" s="330"/>
      <c r="H55" s="330"/>
      <c r="I55" s="330"/>
      <c r="J55" s="290"/>
    </row>
    <row r="56" spans="1:12">
      <c r="A56" s="45" t="s">
        <v>504</v>
      </c>
      <c r="D56" s="285">
        <v>49.795871679096869</v>
      </c>
      <c r="E56" s="285">
        <v>48.296999999999997</v>
      </c>
      <c r="F56" s="301"/>
      <c r="G56" s="330"/>
      <c r="H56" s="330"/>
      <c r="I56" s="330"/>
      <c r="J56" s="290"/>
    </row>
    <row r="57" spans="1:12">
      <c r="A57" s="45" t="s">
        <v>505</v>
      </c>
      <c r="D57" s="285">
        <v>4.8320432499999999</v>
      </c>
      <c r="E57" s="285">
        <v>6.2489999999999997</v>
      </c>
      <c r="F57" s="301"/>
      <c r="G57" s="330"/>
      <c r="H57" s="330"/>
      <c r="I57" s="330"/>
      <c r="J57" s="290"/>
    </row>
    <row r="58" spans="1:12">
      <c r="A58" s="290" t="s">
        <v>506</v>
      </c>
      <c r="D58" s="305">
        <v>2.0847447599086277</v>
      </c>
      <c r="E58" s="305">
        <v>1.9379999999999999</v>
      </c>
      <c r="F58" s="294"/>
      <c r="G58" s="330"/>
      <c r="H58" s="330"/>
      <c r="I58" s="330"/>
      <c r="J58" s="290"/>
    </row>
    <row r="59" spans="1:12">
      <c r="A59" s="297" t="s">
        <v>111</v>
      </c>
      <c r="B59" s="297"/>
      <c r="C59" s="297"/>
      <c r="D59" s="298">
        <v>123.6804025611294</v>
      </c>
      <c r="E59" s="298">
        <v>123.154</v>
      </c>
      <c r="F59" s="303"/>
      <c r="G59" s="330"/>
      <c r="H59" s="330"/>
      <c r="I59" s="330"/>
      <c r="J59" s="290"/>
    </row>
    <row r="60" spans="1:12">
      <c r="A60" s="44" t="s">
        <v>507</v>
      </c>
      <c r="B60" s="299"/>
      <c r="C60" s="299"/>
      <c r="D60" s="299">
        <f>SUM(D54:D59)</f>
      </c>
      <c r="E60" s="299">
        <f>SUM(E54:E59)</f>
      </c>
      <c r="F60" s="308"/>
      <c r="G60" s="330"/>
      <c r="H60" s="330"/>
      <c r="I60" s="330"/>
      <c r="J60" s="290"/>
    </row>
    <row r="61" spans="1:12">
      <c r="E61" s="331"/>
      <c r="F61" s="331"/>
      <c r="G61" s="310"/>
      <c r="H61" s="295"/>
      <c r="I61" s="310"/>
      <c r="J61" s="330"/>
      <c r="K61" s="292"/>
      <c r="L61" s="290"/>
    </row>
    <row r="62" spans="1:12">
      <c r="A62" s="185" t="s">
        <v>508</v>
      </c>
      <c r="B62" s="325" t="str">
        <f>+B31</f>
      </c>
      <c r="C62" s="325" t="str">
        <f>+D31</f>
      </c>
      <c r="D62" s="325" t="str">
        <f>D42</f>
      </c>
      <c r="E62" s="339" t="str">
        <f>E42</f>
      </c>
      <c r="F62" s="378"/>
      <c r="G62" s="330"/>
      <c r="H62" s="290"/>
    </row>
    <row r="63" spans="1:12">
      <c r="A63" s="288" t="s">
        <v>112</v>
      </c>
      <c r="B63" s="288"/>
      <c r="C63" s="288"/>
      <c r="E63" s="290"/>
      <c r="G63" s="330"/>
      <c r="H63" s="290"/>
    </row>
    <row r="64" spans="1:12">
      <c r="A64" s="45" t="s">
        <v>509</v>
      </c>
      <c r="B64" s="344">
        <v>10.083370738325087</v>
      </c>
      <c r="C64" s="285">
        <v>11.605</v>
      </c>
      <c r="D64" s="291">
        <v>24.425666632776434</v>
      </c>
      <c r="E64" s="332">
        <v>26.564489999999999</v>
      </c>
      <c r="F64" s="332"/>
      <c r="G64" s="330"/>
      <c r="H64" s="330"/>
    </row>
    <row r="65" spans="1:15">
      <c r="A65" s="45" t="s">
        <v>510</v>
      </c>
      <c r="B65" s="344">
        <v>2.8811420238723993</v>
      </c>
      <c r="C65" s="285">
        <v>1.778</v>
      </c>
      <c r="D65" s="291">
        <v>7.532027258779312</v>
      </c>
      <c r="E65" s="332">
        <v>6.6404899999999998</v>
      </c>
      <c r="F65" s="332"/>
      <c r="G65" s="330"/>
      <c r="H65" s="330"/>
    </row>
    <row r="66" spans="1:15">
      <c r="A66" s="45" t="s">
        <v>511</v>
      </c>
      <c r="B66" s="344">
        <v>5.2909732628055313</v>
      </c>
      <c r="C66" s="285">
        <v>3.3849999999999998</v>
      </c>
      <c r="D66" s="291">
        <v>17.314827288647127</v>
      </c>
      <c r="E66" s="332">
        <v>11.27849</v>
      </c>
      <c r="F66" s="332"/>
      <c r="G66" s="330"/>
      <c r="H66" s="330"/>
      <c r="N66" s="333"/>
      <c r="O66" s="333"/>
    </row>
    <row r="67" spans="1:15">
      <c r="A67" s="45" t="s">
        <v>512</v>
      </c>
      <c r="B67" s="344">
        <v>0.11394899999999998</v>
      </c>
      <c r="C67" s="285">
        <v>4.9000000000000002E-2</v>
      </c>
      <c r="D67" s="291">
        <v>0.26377200000000001</v>
      </c>
      <c r="E67" s="332">
        <v>0.17949000000000001</v>
      </c>
      <c r="F67" s="332"/>
      <c r="G67" s="330"/>
      <c r="H67" s="330"/>
    </row>
    <row r="68" spans="1:15">
      <c r="A68" s="297" t="s">
        <v>513</v>
      </c>
      <c r="B68" s="334">
        <v>8.356695865795679E-3</v>
      </c>
      <c r="C68" s="298">
        <v>6.0000000000000001E-3</v>
      </c>
      <c r="D68" s="298">
        <v>2.6015445575550654E-2</v>
      </c>
      <c r="E68" s="334">
        <v>1.7999999999999999E-2</v>
      </c>
      <c r="F68" s="334"/>
      <c r="G68" s="330"/>
      <c r="H68" s="330"/>
    </row>
    <row r="69" spans="1:15">
      <c r="A69" s="44" t="s">
        <v>514</v>
      </c>
      <c r="B69" s="332">
        <f>SUM(B64:B68)</f>
      </c>
      <c r="C69" s="332">
        <f>SUM(C64:C68)</f>
      </c>
      <c r="D69" s="332">
        <f>SUM(D64:D68)</f>
      </c>
      <c r="E69" s="332">
        <f>SUM(E64:E68)</f>
      </c>
      <c r="F69" s="332"/>
      <c r="G69" s="330"/>
      <c r="H69" s="330"/>
    </row>
    <row r="70" spans="1:15">
      <c r="B70" s="295"/>
      <c r="C70" s="332"/>
      <c r="E70" s="305"/>
      <c r="F70" s="332"/>
      <c r="G70" s="330"/>
      <c r="H70" s="290"/>
    </row>
    <row r="71" spans="1:15">
      <c r="A71" s="288" t="s">
        <v>113</v>
      </c>
      <c r="B71" s="351"/>
      <c r="C71" s="377"/>
      <c r="E71" s="305"/>
      <c r="F71" s="377"/>
      <c r="G71" s="330"/>
      <c r="H71" s="290"/>
    </row>
    <row r="72" spans="1:15">
      <c r="A72" s="45" t="s">
        <v>515</v>
      </c>
      <c r="B72" s="301">
        <v>4.9594801371491029</v>
      </c>
      <c r="C72" s="285">
        <v>4.8499999999999996</v>
      </c>
      <c r="D72" s="291">
        <v>19.904341603399352</v>
      </c>
      <c r="E72" s="332">
        <v>20.079999999999998</v>
      </c>
      <c r="F72" s="332"/>
      <c r="G72" s="330"/>
      <c r="H72" s="290"/>
    </row>
    <row r="73" spans="1:15">
      <c r="A73" s="45" t="s">
        <v>516</v>
      </c>
      <c r="B73" s="301">
        <v>1.6422619166794139</v>
      </c>
      <c r="C73" s="285">
        <v>2.0030000000000001</v>
      </c>
      <c r="D73" s="291">
        <v>6.6157444638372063</v>
      </c>
      <c r="E73" s="332">
        <v>6.9260000000000002</v>
      </c>
      <c r="F73" s="332"/>
      <c r="G73" s="330"/>
      <c r="H73" s="290"/>
    </row>
    <row r="74" spans="1:15">
      <c r="A74" s="45" t="s">
        <v>517</v>
      </c>
      <c r="B74" s="301">
        <v>3.3690757261825475</v>
      </c>
      <c r="C74" s="285">
        <v>3.2469999999999999</v>
      </c>
      <c r="D74" s="291">
        <v>13.252474474808844</v>
      </c>
      <c r="E74" s="332">
        <v>12.988</v>
      </c>
      <c r="F74" s="332"/>
      <c r="G74" s="330"/>
      <c r="H74" s="290"/>
    </row>
    <row r="75" spans="1:15">
      <c r="A75" s="45" t="s">
        <v>518</v>
      </c>
      <c r="B75" s="301">
        <v>6.4309220000000014E-2</v>
      </c>
      <c r="C75" s="285">
        <v>5.8999999999999997E-2</v>
      </c>
      <c r="D75" s="291">
        <v>0.25688938</v>
      </c>
      <c r="E75" s="332">
        <v>0.24</v>
      </c>
      <c r="F75" s="332"/>
      <c r="G75" s="330"/>
      <c r="H75" s="290"/>
    </row>
    <row r="76" spans="1:15">
      <c r="A76" s="297" t="s">
        <v>519</v>
      </c>
      <c r="B76" s="303">
        <v>2.8129300000000008E-3</v>
      </c>
      <c r="C76" s="298">
        <v>2E-3</v>
      </c>
      <c r="D76" s="298">
        <v>1.022984E-2</v>
      </c>
      <c r="E76" s="334">
        <v>8.9999999999999993E-3</v>
      </c>
      <c r="F76" s="334"/>
      <c r="G76" s="330"/>
      <c r="H76" s="290"/>
    </row>
    <row r="77" spans="1:15">
      <c r="A77" s="44" t="s">
        <v>520</v>
      </c>
      <c r="B77" s="332">
        <f>SUM(B72:B76)</f>
      </c>
      <c r="C77" s="332">
        <f>SUM(C72:C76)</f>
      </c>
      <c r="D77" s="332">
        <f>SUM(D72:D76)</f>
      </c>
      <c r="E77" s="332">
        <f>SUM(E72:E76)</f>
      </c>
      <c r="F77" s="332"/>
      <c r="G77" s="330"/>
      <c r="H77" s="290"/>
    </row>
    <row r="78" spans="1:15">
      <c r="A78" s="44"/>
      <c r="B78" s="44"/>
      <c r="C78" s="60"/>
      <c r="D78" s="332"/>
      <c r="E78" s="296"/>
      <c r="F78" s="296"/>
      <c r="G78" s="330"/>
      <c r="H78" s="330"/>
      <c r="I78" s="290"/>
    </row>
    <row r="79" spans="1:15">
      <c r="A79" s="290"/>
      <c r="E79" s="330"/>
      <c r="F79" s="330"/>
    </row>
    <row r="80" spans="1:15">
      <c r="A80" s="336"/>
      <c r="F80" s="330"/>
    </row>
    <row r="81" spans="1:6">
      <c r="A81" s="336"/>
      <c r="F81" s="330"/>
    </row>
    <row r="82" spans="1:6">
      <c r="A82" s="290"/>
      <c r="F82" s="330"/>
    </row>
    <row r="83" spans="1:6">
      <c r="A83" s="290"/>
      <c r="F83" s="330"/>
    </row>
    <row r="84" spans="1:6">
      <c r="A84" s="290"/>
      <c r="F84" s="330"/>
    </row>
    <row r="85" spans="1:6">
      <c r="A85" s="290"/>
      <c r="F85" s="330"/>
    </row>
    <row r="86" spans="1:6">
      <c r="F86" s="330"/>
    </row>
    <row r="87" spans="1:6">
      <c r="F87" s="330"/>
    </row>
    <row r="88" spans="1:6">
      <c r="F88" s="330"/>
    </row>
    <row r="89" spans="1:6">
      <c r="F89" s="330"/>
    </row>
    <row r="90" spans="1:6">
      <c r="F90" s="330"/>
    </row>
  </sheetData>
  <phoneticPr fontId="6" type="noConversion"/>
  <pageMargins left="0.78740157480314965" right="0.23622047244094491" top="0.33" bottom="0.24" header="0.51181102362204722" footer="0.4"/>
  <pageSetup paperSize="9" scale="5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pageSetUpPr fitToPage="1"/>
  </sheetPr>
  <dimension ref="A1:I32"/>
  <sheetViews>
    <sheetView zoomScaleNormal="100" workbookViewId="0"/>
  </sheetViews>
  <sheetFormatPr defaultRowHeight="12.75"/>
  <cols>
    <col min="1" max="1" width="31.28515625" style="286" customWidth="1"/>
    <col min="2" max="6" width="12.7109375" style="286" customWidth="1"/>
    <col min="7" max="8" width="9.140625" style="286"/>
    <col min="9" max="9" width="12.5703125" style="286" bestFit="1" customWidth="1"/>
    <col min="10" max="16384" width="9.140625" style="286"/>
  </cols>
  <sheetData>
    <row r="1" spans="1:9">
      <c r="A1" s="42" t="s">
        <v>521</v>
      </c>
      <c r="B1" s="42"/>
      <c r="C1" s="42"/>
      <c r="D1" s="42"/>
      <c r="E1" s="42"/>
      <c r="F1" s="42"/>
    </row>
    <row r="3" spans="1:9" ht="15.75">
      <c r="A3" s="287" t="s">
        <v>130</v>
      </c>
      <c r="B3" s="287"/>
      <c r="C3" s="287"/>
      <c r="D3" s="287"/>
      <c r="E3" s="287"/>
      <c r="F3" s="287"/>
    </row>
    <row r="4" spans="1:9">
      <c r="B4" s="93"/>
      <c r="C4" s="93"/>
      <c r="D4" s="93"/>
      <c r="E4" s="93"/>
    </row>
    <row r="5" spans="1:9">
      <c r="A5" s="185" t="s">
        <v>522</v>
      </c>
      <c r="B5" s="289" t="s">
        <v>523</v>
      </c>
      <c r="C5" s="289" t="s">
        <v>294</v>
      </c>
      <c r="D5" s="289" t="s">
        <v>295</v>
      </c>
      <c r="E5" s="289" t="s">
        <v>292</v>
      </c>
      <c r="F5" s="289" t="s">
        <v>524</v>
      </c>
    </row>
    <row r="6" spans="1:9">
      <c r="A6" s="290"/>
      <c r="B6" s="290"/>
      <c r="C6" s="290"/>
      <c r="D6" s="290"/>
      <c r="E6" s="290"/>
      <c r="F6" s="290"/>
    </row>
    <row r="7" spans="1:9">
      <c r="A7" s="288" t="s">
        <v>525</v>
      </c>
      <c r="B7" s="288"/>
      <c r="C7" s="288"/>
      <c r="D7" s="288"/>
      <c r="E7" s="288"/>
      <c r="F7" s="288"/>
    </row>
    <row r="8" spans="1:9">
      <c r="A8" s="45" t="s">
        <v>526</v>
      </c>
      <c r="B8" s="285">
        <v>64.245385035784295</v>
      </c>
      <c r="C8" s="285">
        <v>64.741</v>
      </c>
      <c r="D8" s="285">
        <v>66.528999999999996</v>
      </c>
      <c r="E8" s="285">
        <v>60.948999999999998</v>
      </c>
      <c r="F8" s="285">
        <v>64.83</v>
      </c>
      <c r="G8" s="293"/>
      <c r="H8" s="293"/>
    </row>
    <row r="9" spans="1:9">
      <c r="A9" s="45" t="s">
        <v>527</v>
      </c>
      <c r="B9" s="285">
        <v>20.312752795130251</v>
      </c>
      <c r="C9" s="285">
        <v>21.027000000000001</v>
      </c>
      <c r="D9" s="285">
        <v>20.823</v>
      </c>
      <c r="E9" s="285">
        <v>14.843</v>
      </c>
      <c r="F9" s="285">
        <v>20.274999999999999</v>
      </c>
      <c r="H9" s="293"/>
    </row>
    <row r="10" spans="1:9">
      <c r="A10" s="45" t="s">
        <v>528</v>
      </c>
      <c r="B10" s="285">
        <v>71.686076103790242</v>
      </c>
      <c r="C10" s="285">
        <v>70.531999999999996</v>
      </c>
      <c r="D10" s="285">
        <v>70.066999999999993</v>
      </c>
      <c r="E10" s="285">
        <v>70.662999999999997</v>
      </c>
      <c r="F10" s="285">
        <v>68.751999999999995</v>
      </c>
      <c r="H10" s="293"/>
    </row>
    <row r="11" spans="1:9">
      <c r="A11" s="45" t="s">
        <v>529</v>
      </c>
      <c r="B11" s="285">
        <v>11.733989775697168</v>
      </c>
      <c r="C11" s="285">
        <v>5.5960000000000001</v>
      </c>
      <c r="D11" s="285">
        <v>9.0920000000000005</v>
      </c>
      <c r="E11" s="285">
        <v>12.939</v>
      </c>
      <c r="F11" s="285">
        <v>11.951000000000001</v>
      </c>
      <c r="H11" s="293"/>
    </row>
    <row r="12" spans="1:9">
      <c r="A12" s="297" t="s">
        <v>107</v>
      </c>
      <c r="B12" s="298">
        <v>-2.7815013799999964</v>
      </c>
      <c r="C12" s="298">
        <v>-2.27</v>
      </c>
      <c r="D12" s="298">
        <v>-2.3540000000000001</v>
      </c>
      <c r="E12" s="298">
        <v>-2.089</v>
      </c>
      <c r="F12" s="298">
        <v>-3.4990000000000001</v>
      </c>
      <c r="H12" s="293"/>
    </row>
    <row r="13" spans="1:9">
      <c r="A13" s="44" t="s">
        <v>530</v>
      </c>
      <c r="B13" s="299">
        <f>SUM(B8:B12)</f>
      </c>
      <c r="C13" s="299">
        <f>SUM(C8:C12)</f>
      </c>
      <c r="D13" s="299">
        <f>SUM(D8:D12)</f>
      </c>
      <c r="E13" s="299">
        <f>SUM(E8:E12)</f>
      </c>
      <c r="F13" s="299">
        <f>SUM(F8:F12)</f>
      </c>
      <c r="G13" s="293"/>
      <c r="H13" s="293"/>
    </row>
    <row r="14" spans="1:9">
      <c r="H14" s="293"/>
      <c r="I14"/>
    </row>
    <row r="15" spans="1:9">
      <c r="A15" s="288" t="s">
        <v>531</v>
      </c>
      <c r="B15" s="288"/>
      <c r="C15" s="288"/>
      <c r="D15" s="288"/>
      <c r="E15" s="288"/>
      <c r="F15" s="288"/>
      <c r="I15"/>
    </row>
    <row r="16" spans="1:9">
      <c r="A16" s="45" t="s">
        <v>532</v>
      </c>
      <c r="B16" s="285">
        <v>7.4459296524669618</v>
      </c>
      <c r="C16" s="285">
        <v>11.036</v>
      </c>
      <c r="D16" s="285">
        <v>10.826000000000001</v>
      </c>
      <c r="E16" s="285">
        <v>6.5170000000000003</v>
      </c>
      <c r="F16" s="285">
        <v>10.776999999999999</v>
      </c>
      <c r="H16" s="292"/>
    </row>
    <row r="17" spans="1:8">
      <c r="A17" s="45" t="s">
        <v>533</v>
      </c>
      <c r="B17" s="285">
        <v>1.8491576886875443</v>
      </c>
      <c r="C17" s="285">
        <v>2.891</v>
      </c>
      <c r="D17" s="285">
        <v>2.4740000000000002</v>
      </c>
      <c r="E17" s="285">
        <v>-0.375</v>
      </c>
      <c r="F17" s="285">
        <v>1.621</v>
      </c>
      <c r="H17" s="292"/>
    </row>
    <row r="18" spans="1:8">
      <c r="A18" s="45" t="s">
        <v>534</v>
      </c>
      <c r="B18" s="285">
        <v>1.0489788776695157</v>
      </c>
      <c r="C18" s="285">
        <v>4.9009999999999998</v>
      </c>
      <c r="D18" s="285">
        <v>1.794</v>
      </c>
      <c r="E18" s="285">
        <v>0.33</v>
      </c>
      <c r="F18" s="285">
        <v>1.744</v>
      </c>
      <c r="H18" s="292"/>
    </row>
    <row r="19" spans="1:8">
      <c r="A19" s="45" t="s">
        <v>535</v>
      </c>
      <c r="B19" s="285">
        <v>0.29944269117597866</v>
      </c>
      <c r="C19" s="285">
        <v>0.55600000000000005</v>
      </c>
      <c r="D19" s="285">
        <v>0.52500000000000002</v>
      </c>
      <c r="E19" s="285">
        <v>0.71</v>
      </c>
      <c r="F19" s="285">
        <v>1.0449999999999999</v>
      </c>
      <c r="H19" s="292"/>
    </row>
    <row r="20" spans="1:8">
      <c r="A20" s="297" t="s">
        <v>536</v>
      </c>
      <c r="B20" s="298">
        <v>-0.96594590999999053</v>
      </c>
      <c r="C20" s="298">
        <v>-7.1999999999999995E-2</v>
      </c>
      <c r="D20" s="298">
        <v>-1.2450000000000001</v>
      </c>
      <c r="E20" s="298">
        <v>-0.68</v>
      </c>
      <c r="F20" s="298">
        <v>-1.2010000000000001</v>
      </c>
      <c r="H20" s="292"/>
    </row>
    <row r="21" spans="1:8">
      <c r="A21" s="44" t="s">
        <v>537</v>
      </c>
      <c r="B21" s="299">
        <f>SUM(B16:B20)</f>
      </c>
      <c r="C21" s="299">
        <f>SUM(C16:C20)</f>
      </c>
      <c r="D21" s="299">
        <f>SUM(D16:D20)</f>
      </c>
      <c r="E21" s="299">
        <f>SUM(E16:E20)</f>
      </c>
      <c r="F21" s="299">
        <f>SUM(F16:F20)</f>
      </c>
      <c r="H21" s="292"/>
    </row>
    <row r="22" spans="1:8">
      <c r="H22" s="292"/>
    </row>
    <row r="23" spans="1:8">
      <c r="A23" s="288" t="s">
        <v>114</v>
      </c>
      <c r="B23" s="288"/>
      <c r="C23" s="288"/>
      <c r="D23" s="288"/>
      <c r="E23" s="288"/>
      <c r="F23" s="288"/>
      <c r="H23" s="292"/>
    </row>
    <row r="24" spans="1:8">
      <c r="A24" s="45" t="s">
        <v>538</v>
      </c>
      <c r="B24" s="285">
        <f t="shared" ref="B24:F27" si="0">+B16/B8*100</f>
      </c>
      <c r="C24" s="285">
        <f t="shared" si="0"/>
        <v>17.046384825690055</v>
      </c>
      <c r="D24" s="285">
        <f t="shared" si="0"/>
        <v>16.272602925040211</v>
      </c>
      <c r="E24" s="285">
        <f t="shared" si="0"/>
        <v>10.692546227173541</v>
      </c>
      <c r="F24" s="285">
        <f t="shared" si="0"/>
        <v>16.623476785438839</v>
      </c>
      <c r="H24" s="291"/>
    </row>
    <row r="25" spans="1:8" s="295" customFormat="1">
      <c r="A25" s="45" t="s">
        <v>539</v>
      </c>
      <c r="B25" s="285">
        <f t="shared" si="0"/>
        <v>9.1034322493741904</v>
      </c>
      <c r="C25" s="285">
        <f t="shared" si="0"/>
        <v>13.748989394587911</v>
      </c>
      <c r="D25" s="285">
        <f t="shared" si="0"/>
        <v>11.881093022138982</v>
      </c>
      <c r="E25" s="285">
        <f t="shared" si="0"/>
        <v>-2.5264434413528263</v>
      </c>
      <c r="F25" s="285">
        <f t="shared" si="0"/>
        <v>7.9950678175092476</v>
      </c>
      <c r="H25" s="291"/>
    </row>
    <row r="26" spans="1:8" s="295" customFormat="1">
      <c r="A26" s="45" t="s">
        <v>540</v>
      </c>
      <c r="B26" s="285">
        <f t="shared" si="0"/>
        <v>1.463295153930253</v>
      </c>
      <c r="C26" s="285">
        <f t="shared" si="0"/>
        <v>6.9486190665229968</v>
      </c>
      <c r="D26" s="285">
        <f t="shared" si="0"/>
        <v>2.5604064680948238</v>
      </c>
      <c r="E26" s="285">
        <f t="shared" si="0"/>
        <v>0.46700536348584126</v>
      </c>
      <c r="F26" s="285">
        <f t="shared" si="0"/>
        <v>2.5366534791715152</v>
      </c>
      <c r="H26" s="291"/>
    </row>
    <row r="27" spans="1:8">
      <c r="A27" s="46" t="s">
        <v>541</v>
      </c>
      <c r="B27" s="302">
        <f t="shared" si="0"/>
        <v>2.5519256186516275</v>
      </c>
      <c r="C27" s="302">
        <f t="shared" si="0"/>
        <v>9.9356683345246601</v>
      </c>
      <c r="D27" s="302">
        <f t="shared" si="0"/>
        <v>5.7743070831500214</v>
      </c>
      <c r="E27" s="302">
        <f t="shared" si="0"/>
        <v>5.487286498183785</v>
      </c>
      <c r="F27" s="302">
        <f t="shared" si="0"/>
        <v>8.7440381558028601</v>
      </c>
      <c r="H27" s="291"/>
    </row>
    <row r="28" spans="1:8">
      <c r="A28" s="44" t="s">
        <v>542</v>
      </c>
      <c r="B28" s="299">
        <f>+B21/B13*100</f>
      </c>
      <c r="C28" s="299">
        <f t="shared" ref="C28:F28" si="1">+C21/C13*100</f>
      </c>
      <c r="D28" s="299">
        <f t="shared" si="1"/>
        <v>8.756251637152241</v>
      </c>
      <c r="E28" s="299">
        <f t="shared" si="1"/>
        <v>4.1333714757954301</v>
      </c>
      <c r="F28" s="299">
        <f t="shared" si="1"/>
        <v>8.6168973994048397</v>
      </c>
      <c r="H28" s="291"/>
    </row>
    <row r="29" spans="1:8">
      <c r="H29" s="291"/>
    </row>
    <row r="30" spans="1:8" s="389" customFormat="1">
      <c r="A30" s="399" t="s">
        <v>289</v>
      </c>
      <c r="B30" s="303">
        <f>B32-B21</f>
      </c>
      <c r="C30" s="303">
        <f>C32-C21</f>
      </c>
      <c r="D30" s="303">
        <f>D32-D21</f>
      </c>
      <c r="E30" s="303">
        <f t="shared" ref="E30:F30" si="2">E32-E21</f>
      </c>
      <c r="F30" s="303">
        <f t="shared" si="2"/>
        <v>-3.3696019841733733</v>
      </c>
      <c r="G30" s="390"/>
      <c r="H30" s="390"/>
    </row>
    <row r="31" spans="1:8">
      <c r="A31" s="290"/>
      <c r="B31" s="290"/>
      <c r="C31" s="290"/>
      <c r="D31" s="290"/>
      <c r="E31" s="290"/>
      <c r="F31" s="290"/>
    </row>
    <row r="32" spans="1:8">
      <c r="A32" s="306" t="s">
        <v>543</v>
      </c>
      <c r="B32" s="307">
        <f>+'CONSOLIDATED INCOME STATEMENT'!B23</f>
      </c>
      <c r="C32" s="307">
        <v>18.357613164489123</v>
      </c>
      <c r="D32" s="307">
        <v>13.609</v>
      </c>
      <c r="E32" s="307">
        <v>7.0389999999999997</v>
      </c>
      <c r="F32" s="307">
        <v>10.616398015826626</v>
      </c>
    </row>
  </sheetData>
  <phoneticPr fontId="6" type="noConversion"/>
  <pageMargins left="0.75" right="0.75" top="1" bottom="1" header="0.4921259845" footer="0.4921259845"/>
  <pageSetup paperSize="9" scale="98" orientation="landscape" horizontalDpi="12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F7CAB10C1C8947A4F005B3D7EDA8F4" ma:contentTypeVersion="1" ma:contentTypeDescription="Create a new document." ma:contentTypeScope="" ma:versionID="845a5142477fd7587a2e409ebc919df5">
  <xsd:schema xmlns:xsd="http://www.w3.org/2001/XMLSchema" xmlns:xs="http://www.w3.org/2001/XMLSchema" xmlns:p="http://schemas.microsoft.com/office/2006/metadata/properties" xmlns:ns1="http://schemas.microsoft.com/sharepoint/v3" targetNamespace="http://schemas.microsoft.com/office/2006/metadata/properties" ma:root="true" ma:fieldsID="82c174dbdca02535afea82d65fb25ef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de8a66dd-caa6-47be-916f-694194327d72">2PVM67KAZ5CR-1855-1711</_dlc_DocId>
    <_dlc_DocIdUrl xmlns="de8a66dd-caa6-47be-916f-694194327d72">
      <Url>http://silta.lassi.fi/Tyotilat/tiimit/IR/_layouts/DocIdRedir.aspx?ID=2PVM67KAZ5CR-1855-1711</Url>
      <Description>2PVM67KAZ5CR-1855-1711</Description>
    </_dlc_DocIdUrl>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9D59CFB-6524-45C7-9051-4FE0632DE428}"/>
</file>

<file path=customXml/itemProps2.xml><?xml version="1.0" encoding="utf-8"?>
<ds:datastoreItem xmlns:ds="http://schemas.openxmlformats.org/officeDocument/2006/customXml" ds:itemID="{FA75369E-5160-430F-A639-EEDD7CE6A920}"/>
</file>

<file path=customXml/itemProps3.xml><?xml version="1.0" encoding="utf-8"?>
<ds:datastoreItem xmlns:ds="http://schemas.openxmlformats.org/officeDocument/2006/customXml" ds:itemID="{4C93B951-B7E4-4307-805A-45AC376655B0}"/>
</file>

<file path=customXml/itemProps4.xml><?xml version="1.0" encoding="utf-8"?>
<ds:datastoreItem xmlns:ds="http://schemas.openxmlformats.org/officeDocument/2006/customXml" ds:itemID="{FA75369E-5160-430F-A639-EEDD7CE6A9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14</vt:i4>
      </vt:variant>
      <vt:variant>
        <vt:lpstr>Nimetyt alueet</vt:lpstr>
      </vt:variant>
      <vt:variant>
        <vt:i4>9</vt:i4>
      </vt:variant>
    </vt:vector>
  </HeadingPairs>
  <TitlesOfParts>
    <vt:vector size="23" baseType="lpstr">
      <vt:lpstr>KONSERNITULOSLASKELMA</vt:lpstr>
      <vt:lpstr>LAAJA KONSERNITULOSLASKELMA</vt:lpstr>
      <vt:lpstr>KONSERNITASE</vt:lpstr>
      <vt:lpstr>RAHAVIRTALASKELMA </vt:lpstr>
      <vt:lpstr>OMAN PÄÄOMAN MUUTOSLASKELMA</vt:lpstr>
      <vt:lpstr>TUNNUSLUVUT </vt:lpstr>
      <vt:lpstr>OPERATIIVINEN LIIKEVOITTO</vt:lpstr>
      <vt:lpstr>TOIMIALATIEDOT</vt:lpstr>
      <vt:lpstr>NELJÄNNEKSITTÄIN</vt:lpstr>
      <vt:lpstr>HANKITUT LIIKETOIMINNOT</vt:lpstr>
      <vt:lpstr>KÄYTTÖOMAISUUS</vt:lpstr>
      <vt:lpstr>RAHOITUSVARAT JA -VELAT</vt:lpstr>
      <vt:lpstr>Taul1</vt:lpstr>
      <vt:lpstr>VASTUUSITOUMUKSET</vt:lpstr>
      <vt:lpstr>'CONSOLIDATED STATEMENT OF FINAN'!Tulostusalue</vt:lpstr>
      <vt:lpstr>'CONSOLIDATED INCOME STATEMENT'!Tulostusalue</vt:lpstr>
      <vt:lpstr>'CONSOLIDATED STATEMENT OF COMPR'!Tulostusalue</vt:lpstr>
      <vt:lpstr>'BY QUARTER'!Tulostusalue</vt:lpstr>
      <vt:lpstr>'OPERATING PROFIT EXCLUDING NON-'!Tulostusalue</vt:lpstr>
      <vt:lpstr>'STATEMENT OF CASH FLOWS '!Tulostusalue</vt:lpstr>
      <vt:lpstr>'FIGURES BY DIVISION'!Tulostusalue</vt:lpstr>
      <vt:lpstr>'KEY FIGURES '!Tulostusalue</vt:lpstr>
      <vt:lpstr>'CONTINGENT LIABILITIES'!Tulostusalue</vt:lpstr>
    </vt:vector>
  </TitlesOfParts>
  <Company>Lassila &amp; Tikanoja Oyj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Sarsila-Etelämäki Unka</dc:creator>
  <cp:lastModifiedBy>Annastiina Lähdesmäki</cp:lastModifiedBy>
  <cp:lastPrinted>2015-04-16T13:45:17Z</cp:lastPrinted>
  <dcterms:created xsi:type="dcterms:W3CDTF">2007-03-05T06:29:45Z</dcterms:created>
  <dcterms:modified xsi:type="dcterms:W3CDTF">2016-02-02T12:24:07Z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f0473675-eb6d-432d-9eb7-c1ffe5bf15cb</vt:lpwstr>
  </property>
  <property fmtid="{D5CDD505-2E9C-101B-9397-08002B2CF9AE}" pid="4" name="ContentTypeId">
    <vt:lpwstr>0x010100E8F7CAB10C1C8947A4F005B3D7EDA8F4</vt:lpwstr>
  </property>
</Properties>
</file>